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s22-file\UserDir$\schlauchovaiveta\Desktop\"/>
    </mc:Choice>
  </mc:AlternateContent>
  <bookViews>
    <workbookView xWindow="0" yWindow="0" windowWidth="28800" windowHeight="11700" activeTab="4"/>
  </bookViews>
  <sheets>
    <sheet name="Rekapitulace stavby" sheetId="1" r:id="rId1"/>
    <sheet name="01 - Stavební úpravy míst..." sheetId="2" r:id="rId2"/>
    <sheet name="02 - Počítačová učebna" sheetId="3" r:id="rId3"/>
    <sheet name="03 - Jazyková učebna" sheetId="4" r:id="rId4"/>
    <sheet name="04 - Schodolez" sheetId="5" r:id="rId5"/>
  </sheets>
  <definedNames>
    <definedName name="_xlnm._FilterDatabase" localSheetId="1" hidden="1">'01 - Stavební úpravy míst...'!$C$134:$K$353</definedName>
    <definedName name="_xlnm._FilterDatabase" localSheetId="2" hidden="1">'02 - Počítačová učebna'!$C$132:$K$426</definedName>
    <definedName name="_xlnm._FilterDatabase" localSheetId="3" hidden="1">'03 - Jazyková učebna'!$C$118:$K$168</definedName>
    <definedName name="_xlnm._FilterDatabase" localSheetId="4" hidden="1">'04 - Schodolez'!$C$117:$K$129</definedName>
    <definedName name="_xlnm.Print_Titles" localSheetId="1">'01 - Stavební úpravy míst...'!$134:$134</definedName>
    <definedName name="_xlnm.Print_Titles" localSheetId="2">'02 - Počítačová učebna'!$132:$132</definedName>
    <definedName name="_xlnm.Print_Titles" localSheetId="3">'03 - Jazyková učebna'!$118:$118</definedName>
    <definedName name="_xlnm.Print_Titles" localSheetId="4">'04 - Schodolez'!$117:$117</definedName>
    <definedName name="_xlnm.Print_Titles" localSheetId="0">'Rekapitulace stavby'!$92:$92</definedName>
    <definedName name="_xlnm.Print_Area" localSheetId="1">'01 - Stavební úpravy míst...'!$C$4:$J$76,'01 - Stavební úpravy míst...'!$C$82:$J$116,'01 - Stavební úpravy míst...'!$C$122:$J$353</definedName>
    <definedName name="_xlnm.Print_Area" localSheetId="2">'02 - Počítačová učebna'!$C$4:$J$76,'02 - Počítačová učebna'!$C$82:$J$114,'02 - Počítačová učebna'!$C$120:$J$426</definedName>
    <definedName name="_xlnm.Print_Area" localSheetId="3">'03 - Jazyková učebna'!$C$4:$J$76,'03 - Jazyková učebna'!$C$82:$J$100,'03 - Jazyková učebna'!$C$106:$J$168</definedName>
    <definedName name="_xlnm.Print_Area" localSheetId="4">'04 - Schodolez'!$C$4:$J$76,'04 - Schodolez'!$C$82:$J$99,'04 - Schodolez'!$C$105:$J$129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/>
  <c r="BI121" i="5"/>
  <c r="BH121" i="5"/>
  <c r="BG121" i="5"/>
  <c r="F35" i="5" s="1"/>
  <c r="BF121" i="5"/>
  <c r="F34" i="5" s="1"/>
  <c r="T121" i="5"/>
  <c r="T120" i="5" s="1"/>
  <c r="T119" i="5" s="1"/>
  <c r="T118" i="5" s="1"/>
  <c r="R121" i="5"/>
  <c r="R120" i="5" s="1"/>
  <c r="R119" i="5" s="1"/>
  <c r="R118" i="5" s="1"/>
  <c r="P121" i="5"/>
  <c r="P120" i="5" s="1"/>
  <c r="P119" i="5" s="1"/>
  <c r="P118" i="5" s="1"/>
  <c r="AU98" i="1" s="1"/>
  <c r="F112" i="5"/>
  <c r="E110" i="5"/>
  <c r="F89" i="5"/>
  <c r="E87" i="5"/>
  <c r="J24" i="5"/>
  <c r="E24" i="5"/>
  <c r="J92" i="5" s="1"/>
  <c r="J23" i="5"/>
  <c r="J21" i="5"/>
  <c r="E21" i="5"/>
  <c r="J114" i="5" s="1"/>
  <c r="J20" i="5"/>
  <c r="J18" i="5"/>
  <c r="E18" i="5"/>
  <c r="F92" i="5" s="1"/>
  <c r="J17" i="5"/>
  <c r="J15" i="5"/>
  <c r="E15" i="5"/>
  <c r="F91" i="5" s="1"/>
  <c r="J14" i="5"/>
  <c r="J12" i="5"/>
  <c r="J89" i="5" s="1"/>
  <c r="E7" i="5"/>
  <c r="E85" i="5" s="1"/>
  <c r="J37" i="4"/>
  <c r="J36" i="4"/>
  <c r="AY97" i="1" s="1"/>
  <c r="J35" i="4"/>
  <c r="AX97" i="1" s="1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35" i="4"/>
  <c r="BH135" i="4"/>
  <c r="BG135" i="4"/>
  <c r="BF135" i="4"/>
  <c r="T135" i="4"/>
  <c r="R135" i="4"/>
  <c r="P135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3" i="4"/>
  <c r="E111" i="4"/>
  <c r="F89" i="4"/>
  <c r="E87" i="4"/>
  <c r="J24" i="4"/>
  <c r="E24" i="4"/>
  <c r="J92" i="4" s="1"/>
  <c r="J23" i="4"/>
  <c r="J21" i="4"/>
  <c r="E21" i="4"/>
  <c r="J115" i="4" s="1"/>
  <c r="J20" i="4"/>
  <c r="J18" i="4"/>
  <c r="F116" i="4"/>
  <c r="J17" i="4"/>
  <c r="J15" i="4"/>
  <c r="E15" i="4"/>
  <c r="F115" i="4" s="1"/>
  <c r="J14" i="4"/>
  <c r="J12" i="4"/>
  <c r="J89" i="4"/>
  <c r="E7" i="4"/>
  <c r="E85" i="4" s="1"/>
  <c r="J37" i="3"/>
  <c r="J36" i="3"/>
  <c r="AY96" i="1" s="1"/>
  <c r="J35" i="3"/>
  <c r="AX96" i="1" s="1"/>
  <c r="BI423" i="3"/>
  <c r="BH423" i="3"/>
  <c r="BG423" i="3"/>
  <c r="BF423" i="3"/>
  <c r="T423" i="3"/>
  <c r="R423" i="3"/>
  <c r="P423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08" i="3"/>
  <c r="BH408" i="3"/>
  <c r="BG408" i="3"/>
  <c r="BF408" i="3"/>
  <c r="T408" i="3"/>
  <c r="R408" i="3"/>
  <c r="P408" i="3"/>
  <c r="BI403" i="3"/>
  <c r="BH403" i="3"/>
  <c r="BG403" i="3"/>
  <c r="BF403" i="3"/>
  <c r="T403" i="3"/>
  <c r="R403" i="3"/>
  <c r="P403" i="3"/>
  <c r="BI398" i="3"/>
  <c r="BH398" i="3"/>
  <c r="BG398" i="3"/>
  <c r="BF398" i="3"/>
  <c r="T398" i="3"/>
  <c r="R398" i="3"/>
  <c r="P398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73" i="3"/>
  <c r="BH373" i="3"/>
  <c r="BG373" i="3"/>
  <c r="BF373" i="3"/>
  <c r="T373" i="3"/>
  <c r="R373" i="3"/>
  <c r="P373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R358" i="3"/>
  <c r="P358" i="3"/>
  <c r="BI352" i="3"/>
  <c r="BH352" i="3"/>
  <c r="BG352" i="3"/>
  <c r="BF352" i="3"/>
  <c r="T352" i="3"/>
  <c r="R352" i="3"/>
  <c r="P352" i="3"/>
  <c r="BI347" i="3"/>
  <c r="BH347" i="3"/>
  <c r="BG347" i="3"/>
  <c r="BF347" i="3"/>
  <c r="T347" i="3"/>
  <c r="R347" i="3"/>
  <c r="P347" i="3"/>
  <c r="BI341" i="3"/>
  <c r="BH341" i="3"/>
  <c r="BG341" i="3"/>
  <c r="BF341" i="3"/>
  <c r="T341" i="3"/>
  <c r="R341" i="3"/>
  <c r="P341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T330" i="3" s="1"/>
  <c r="R331" i="3"/>
  <c r="R330" i="3" s="1"/>
  <c r="P331" i="3"/>
  <c r="P330" i="3" s="1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0" i="3"/>
  <c r="BH290" i="3"/>
  <c r="BG290" i="3"/>
  <c r="BF290" i="3"/>
  <c r="T290" i="3"/>
  <c r="R290" i="3"/>
  <c r="P290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T278" i="3" s="1"/>
  <c r="R279" i="3"/>
  <c r="P279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F127" i="3"/>
  <c r="E125" i="3"/>
  <c r="F89" i="3"/>
  <c r="E87" i="3"/>
  <c r="J24" i="3"/>
  <c r="E24" i="3"/>
  <c r="J130" i="3" s="1"/>
  <c r="J23" i="3"/>
  <c r="J21" i="3"/>
  <c r="E21" i="3"/>
  <c r="J91" i="3" s="1"/>
  <c r="J20" i="3"/>
  <c r="J18" i="3"/>
  <c r="E18" i="3"/>
  <c r="F130" i="3" s="1"/>
  <c r="J17" i="3"/>
  <c r="J15" i="3"/>
  <c r="E15" i="3"/>
  <c r="F129" i="3"/>
  <c r="J14" i="3"/>
  <c r="J12" i="3"/>
  <c r="J89" i="3"/>
  <c r="E7" i="3"/>
  <c r="E123" i="3" s="1"/>
  <c r="J37" i="2"/>
  <c r="J36" i="2"/>
  <c r="AY95" i="1"/>
  <c r="J35" i="2"/>
  <c r="AX95" i="1" s="1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T339" i="2" s="1"/>
  <c r="R340" i="2"/>
  <c r="P340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T238" i="2" s="1"/>
  <c r="R239" i="2"/>
  <c r="R238" i="2"/>
  <c r="P239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T198" i="2" s="1"/>
  <c r="R199" i="2"/>
  <c r="R198" i="2"/>
  <c r="P199" i="2"/>
  <c r="P198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T189" i="2"/>
  <c r="R190" i="2"/>
  <c r="R189" i="2" s="1"/>
  <c r="P190" i="2"/>
  <c r="P189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F129" i="2"/>
  <c r="E127" i="2"/>
  <c r="F89" i="2"/>
  <c r="E87" i="2"/>
  <c r="J24" i="2"/>
  <c r="E24" i="2"/>
  <c r="J92" i="2"/>
  <c r="J23" i="2"/>
  <c r="J21" i="2"/>
  <c r="E21" i="2"/>
  <c r="J131" i="2"/>
  <c r="J20" i="2"/>
  <c r="J18" i="2"/>
  <c r="E18" i="2"/>
  <c r="F92" i="2" s="1"/>
  <c r="J17" i="2"/>
  <c r="J15" i="2"/>
  <c r="E15" i="2"/>
  <c r="F131" i="2"/>
  <c r="J14" i="2"/>
  <c r="J12" i="2"/>
  <c r="J129" i="2" s="1"/>
  <c r="E7" i="2"/>
  <c r="E125" i="2"/>
  <c r="L90" i="1"/>
  <c r="AM90" i="1"/>
  <c r="AM89" i="1"/>
  <c r="L89" i="1"/>
  <c r="AM87" i="1"/>
  <c r="L87" i="1"/>
  <c r="L85" i="1"/>
  <c r="L84" i="1"/>
  <c r="J159" i="4"/>
  <c r="J157" i="4"/>
  <c r="J155" i="4"/>
  <c r="J153" i="4"/>
  <c r="J151" i="4"/>
  <c r="BK145" i="4"/>
  <c r="BK135" i="4"/>
  <c r="BK386" i="3"/>
  <c r="J384" i="3"/>
  <c r="J362" i="3"/>
  <c r="BK358" i="3"/>
  <c r="BK347" i="3"/>
  <c r="BK329" i="3"/>
  <c r="BK290" i="3"/>
  <c r="BK271" i="3"/>
  <c r="J265" i="3"/>
  <c r="BK229" i="3"/>
  <c r="J205" i="3"/>
  <c r="J189" i="3"/>
  <c r="J188" i="3"/>
  <c r="J180" i="3"/>
  <c r="J178" i="3"/>
  <c r="J166" i="3"/>
  <c r="J160" i="3"/>
  <c r="J150" i="3"/>
  <c r="J141" i="3"/>
  <c r="J325" i="2"/>
  <c r="J318" i="2"/>
  <c r="BK317" i="2"/>
  <c r="BK308" i="2"/>
  <c r="BK281" i="2"/>
  <c r="BK277" i="2"/>
  <c r="BK261" i="2"/>
  <c r="J239" i="2"/>
  <c r="J236" i="2"/>
  <c r="J227" i="2"/>
  <c r="BK215" i="2"/>
  <c r="J190" i="2"/>
  <c r="J172" i="2"/>
  <c r="J170" i="2"/>
  <c r="J166" i="2"/>
  <c r="BK144" i="2"/>
  <c r="J121" i="5"/>
  <c r="BK156" i="4"/>
  <c r="J150" i="4"/>
  <c r="J147" i="4"/>
  <c r="J135" i="4"/>
  <c r="BK403" i="3"/>
  <c r="BK391" i="3"/>
  <c r="J390" i="3"/>
  <c r="BK383" i="3"/>
  <c r="BK373" i="3"/>
  <c r="J341" i="3"/>
  <c r="J335" i="3"/>
  <c r="BK324" i="3"/>
  <c r="BK317" i="3"/>
  <c r="J290" i="3"/>
  <c r="BK268" i="3"/>
  <c r="J259" i="3"/>
  <c r="J257" i="3"/>
  <c r="J242" i="3"/>
  <c r="BK236" i="3"/>
  <c r="J229" i="3"/>
  <c r="BK189" i="3"/>
  <c r="BK185" i="3"/>
  <c r="J183" i="3"/>
  <c r="BK178" i="3"/>
  <c r="BK176" i="3"/>
  <c r="J157" i="3"/>
  <c r="J344" i="2"/>
  <c r="BK315" i="2"/>
  <c r="BK314" i="2"/>
  <c r="J308" i="2"/>
  <c r="J303" i="2"/>
  <c r="J268" i="2"/>
  <c r="BK264" i="2"/>
  <c r="J259" i="2"/>
  <c r="BK249" i="2"/>
  <c r="J248" i="2"/>
  <c r="BK237" i="2"/>
  <c r="J230" i="2"/>
  <c r="BK218" i="2"/>
  <c r="J215" i="2"/>
  <c r="BK208" i="2"/>
  <c r="BK201" i="2"/>
  <c r="J193" i="2"/>
  <c r="J185" i="2"/>
  <c r="BK166" i="2"/>
  <c r="J163" i="2"/>
  <c r="J153" i="2"/>
  <c r="BK143" i="2"/>
  <c r="F37" i="5"/>
  <c r="J158" i="4"/>
  <c r="BK157" i="4"/>
  <c r="J154" i="4"/>
  <c r="J152" i="4"/>
  <c r="BK149" i="4"/>
  <c r="J146" i="4"/>
  <c r="BK121" i="4"/>
  <c r="J417" i="3"/>
  <c r="BK413" i="3"/>
  <c r="J388" i="3"/>
  <c r="J387" i="3"/>
  <c r="J385" i="3"/>
  <c r="BK382" i="3"/>
  <c r="J373" i="3"/>
  <c r="BK335" i="3"/>
  <c r="J326" i="3"/>
  <c r="BK311" i="3"/>
  <c r="J304" i="3"/>
  <c r="BK280" i="3"/>
  <c r="BK265" i="3"/>
  <c r="BK248" i="3"/>
  <c r="BK242" i="3"/>
  <c r="BK217" i="3"/>
  <c r="BK209" i="3"/>
  <c r="BK198" i="3"/>
  <c r="BK177" i="3"/>
  <c r="BK175" i="3"/>
  <c r="J169" i="3"/>
  <c r="BK157" i="3"/>
  <c r="BK335" i="2"/>
  <c r="J317" i="2"/>
  <c r="J304" i="2"/>
  <c r="J283" i="2"/>
  <c r="BK275" i="2"/>
  <c r="J272" i="2"/>
  <c r="BK268" i="2"/>
  <c r="J252" i="2"/>
  <c r="BK248" i="2"/>
  <c r="J237" i="2"/>
  <c r="BK230" i="2"/>
  <c r="J224" i="2"/>
  <c r="BK184" i="2"/>
  <c r="F36" i="5"/>
  <c r="J156" i="4"/>
  <c r="BK153" i="4"/>
  <c r="BK398" i="3"/>
  <c r="BK394" i="3"/>
  <c r="BK390" i="3"/>
  <c r="BK389" i="3"/>
  <c r="BK387" i="3"/>
  <c r="J331" i="3"/>
  <c r="J314" i="3"/>
  <c r="BK308" i="3"/>
  <c r="J268" i="3"/>
  <c r="BK257" i="3"/>
  <c r="BK254" i="3"/>
  <c r="BK233" i="3"/>
  <c r="BK222" i="3"/>
  <c r="BK220" i="3"/>
  <c r="BK193" i="3"/>
  <c r="BK180" i="3"/>
  <c r="BK146" i="3"/>
  <c r="BK350" i="2"/>
  <c r="J350" i="2"/>
  <c r="BK340" i="2"/>
  <c r="J335" i="2"/>
  <c r="J330" i="2"/>
  <c r="BK318" i="2"/>
  <c r="J314" i="2"/>
  <c r="BK312" i="2"/>
  <c r="J289" i="2"/>
  <c r="BK272" i="2"/>
  <c r="BK244" i="2"/>
  <c r="BK233" i="2"/>
  <c r="J211" i="2"/>
  <c r="J199" i="2"/>
  <c r="BK197" i="2"/>
  <c r="J194" i="2"/>
  <c r="J188" i="2"/>
  <c r="J178" i="2"/>
  <c r="BK153" i="2"/>
  <c r="BK138" i="2"/>
  <c r="J164" i="4"/>
  <c r="BK159" i="4"/>
  <c r="BK148" i="4"/>
  <c r="BK122" i="4"/>
  <c r="BK423" i="3"/>
  <c r="J423" i="3"/>
  <c r="BK417" i="3"/>
  <c r="J403" i="3"/>
  <c r="J391" i="3"/>
  <c r="BK384" i="3"/>
  <c r="J383" i="3"/>
  <c r="J381" i="3"/>
  <c r="J358" i="3"/>
  <c r="BK326" i="3"/>
  <c r="J311" i="3"/>
  <c r="J308" i="3"/>
  <c r="BK304" i="3"/>
  <c r="J280" i="3"/>
  <c r="BK274" i="3"/>
  <c r="BK262" i="3"/>
  <c r="J254" i="3"/>
  <c r="BK251" i="3"/>
  <c r="BK245" i="3"/>
  <c r="J225" i="3"/>
  <c r="J220" i="3"/>
  <c r="BK205" i="3"/>
  <c r="J202" i="3"/>
  <c r="BK183" i="3"/>
  <c r="BK179" i="3"/>
  <c r="J163" i="3"/>
  <c r="BK150" i="3"/>
  <c r="BK321" i="2"/>
  <c r="J312" i="2"/>
  <c r="J301" i="2"/>
  <c r="J275" i="2"/>
  <c r="BK252" i="2"/>
  <c r="BK236" i="2"/>
  <c r="J218" i="2"/>
  <c r="BK211" i="2"/>
  <c r="J208" i="2"/>
  <c r="J201" i="2"/>
  <c r="BK171" i="2"/>
  <c r="J159" i="2"/>
  <c r="J149" i="2"/>
  <c r="J144" i="2"/>
  <c r="BK139" i="2"/>
  <c r="BK121" i="5"/>
  <c r="BK120" i="5" s="1"/>
  <c r="BK158" i="4"/>
  <c r="BK155" i="4"/>
  <c r="BK150" i="4"/>
  <c r="BK147" i="4"/>
  <c r="BK146" i="4"/>
  <c r="BK408" i="3"/>
  <c r="J394" i="3"/>
  <c r="BK385" i="3"/>
  <c r="BK381" i="3"/>
  <c r="J352" i="3"/>
  <c r="BK341" i="3"/>
  <c r="J321" i="3"/>
  <c r="BK300" i="3"/>
  <c r="BK279" i="3"/>
  <c r="J274" i="3"/>
  <c r="J271" i="3"/>
  <c r="J251" i="3"/>
  <c r="J239" i="3"/>
  <c r="BK225" i="3"/>
  <c r="BK213" i="3"/>
  <c r="J209" i="3"/>
  <c r="J198" i="3"/>
  <c r="J185" i="3"/>
  <c r="J176" i="3"/>
  <c r="BK160" i="3"/>
  <c r="J153" i="3"/>
  <c r="BK136" i="3"/>
  <c r="BK330" i="2"/>
  <c r="BK304" i="2"/>
  <c r="BK295" i="2"/>
  <c r="BK283" i="2"/>
  <c r="J278" i="2"/>
  <c r="J255" i="2"/>
  <c r="J244" i="2"/>
  <c r="BK224" i="2"/>
  <c r="BK221" i="2"/>
  <c r="BK190" i="2"/>
  <c r="BK186" i="2"/>
  <c r="BK178" i="2"/>
  <c r="BK163" i="2"/>
  <c r="J139" i="2"/>
  <c r="BK164" i="4"/>
  <c r="BK154" i="4"/>
  <c r="BK152" i="4"/>
  <c r="BK151" i="4"/>
  <c r="J149" i="4"/>
  <c r="J145" i="4"/>
  <c r="J121" i="4"/>
  <c r="BK388" i="3"/>
  <c r="J382" i="3"/>
  <c r="J367" i="3"/>
  <c r="BK362" i="3"/>
  <c r="BK352" i="3"/>
  <c r="BK331" i="3"/>
  <c r="J279" i="3"/>
  <c r="BK277" i="3"/>
  <c r="J262" i="3"/>
  <c r="BK259" i="3"/>
  <c r="J245" i="3"/>
  <c r="J236" i="3"/>
  <c r="J233" i="3"/>
  <c r="J222" i="3"/>
  <c r="J213" i="3"/>
  <c r="BK202" i="3"/>
  <c r="BK188" i="3"/>
  <c r="J179" i="3"/>
  <c r="J177" i="3"/>
  <c r="BK169" i="3"/>
  <c r="BK163" i="3"/>
  <c r="J146" i="3"/>
  <c r="BK344" i="2"/>
  <c r="J321" i="2"/>
  <c r="BK301" i="2"/>
  <c r="J281" i="2"/>
  <c r="J277" i="2"/>
  <c r="J267" i="2"/>
  <c r="BK259" i="2"/>
  <c r="BK255" i="2"/>
  <c r="J249" i="2"/>
  <c r="BK239" i="2"/>
  <c r="J233" i="2"/>
  <c r="J221" i="2"/>
  <c r="BK205" i="2"/>
  <c r="J186" i="2"/>
  <c r="J171" i="2"/>
  <c r="BK159" i="2"/>
  <c r="BK149" i="2"/>
  <c r="AS94" i="1"/>
  <c r="J148" i="4"/>
  <c r="J122" i="4"/>
  <c r="J413" i="3"/>
  <c r="J408" i="3"/>
  <c r="J398" i="3"/>
  <c r="J389" i="3"/>
  <c r="J386" i="3"/>
  <c r="BK367" i="3"/>
  <c r="J347" i="3"/>
  <c r="J329" i="3"/>
  <c r="J324" i="3"/>
  <c r="BK321" i="3"/>
  <c r="J317" i="3"/>
  <c r="BK314" i="3"/>
  <c r="J300" i="3"/>
  <c r="J277" i="3"/>
  <c r="J248" i="3"/>
  <c r="BK239" i="3"/>
  <c r="J217" i="3"/>
  <c r="J193" i="3"/>
  <c r="J175" i="3"/>
  <c r="BK166" i="3"/>
  <c r="BK153" i="3"/>
  <c r="BK141" i="3"/>
  <c r="J136" i="3"/>
  <c r="J340" i="2"/>
  <c r="BK325" i="2"/>
  <c r="J315" i="2"/>
  <c r="BK303" i="2"/>
  <c r="J295" i="2"/>
  <c r="BK289" i="2"/>
  <c r="BK278" i="2"/>
  <c r="BK267" i="2"/>
  <c r="J264" i="2"/>
  <c r="J261" i="2"/>
  <c r="BK227" i="2"/>
  <c r="J205" i="2"/>
  <c r="BK199" i="2"/>
  <c r="J197" i="2"/>
  <c r="BK194" i="2"/>
  <c r="BK193" i="2"/>
  <c r="BK188" i="2"/>
  <c r="BK185" i="2"/>
  <c r="J184" i="2"/>
  <c r="BK172" i="2"/>
  <c r="BK170" i="2"/>
  <c r="J143" i="2"/>
  <c r="J138" i="2"/>
  <c r="P278" i="3" l="1"/>
  <c r="P339" i="2"/>
  <c r="J34" i="5"/>
  <c r="AW98" i="1" s="1"/>
  <c r="R339" i="2"/>
  <c r="R278" i="3"/>
  <c r="P148" i="2"/>
  <c r="R183" i="2"/>
  <c r="T192" i="2"/>
  <c r="BK243" i="2"/>
  <c r="J243" i="2"/>
  <c r="J108" i="2"/>
  <c r="T282" i="2"/>
  <c r="R316" i="2"/>
  <c r="R156" i="3"/>
  <c r="P174" i="3"/>
  <c r="R221" i="3"/>
  <c r="BK325" i="3"/>
  <c r="J325" i="3"/>
  <c r="J106" i="3"/>
  <c r="T325" i="3"/>
  <c r="P380" i="3"/>
  <c r="P379" i="3" s="1"/>
  <c r="BK412" i="3"/>
  <c r="J412" i="3"/>
  <c r="J113" i="3"/>
  <c r="P144" i="4"/>
  <c r="P143" i="4" s="1"/>
  <c r="R137" i="2"/>
  <c r="BK183" i="2"/>
  <c r="J183" i="2" s="1"/>
  <c r="J101" i="2" s="1"/>
  <c r="P192" i="2"/>
  <c r="BK282" i="2"/>
  <c r="J282" i="2" s="1"/>
  <c r="J110" i="2" s="1"/>
  <c r="BK320" i="2"/>
  <c r="BK135" i="3"/>
  <c r="BK184" i="3"/>
  <c r="J184" i="3"/>
  <c r="J101" i="3" s="1"/>
  <c r="BK258" i="3"/>
  <c r="J258" i="3" s="1"/>
  <c r="J103" i="3" s="1"/>
  <c r="R299" i="3"/>
  <c r="P325" i="3"/>
  <c r="R380" i="3"/>
  <c r="R379" i="3"/>
  <c r="R412" i="3"/>
  <c r="T144" i="4"/>
  <c r="T143" i="4" s="1"/>
  <c r="BK148" i="2"/>
  <c r="J148" i="2" s="1"/>
  <c r="J99" i="2" s="1"/>
  <c r="T169" i="2"/>
  <c r="T200" i="2"/>
  <c r="BK260" i="2"/>
  <c r="J260" i="2"/>
  <c r="J109" i="2" s="1"/>
  <c r="BK313" i="2"/>
  <c r="J313" i="2" s="1"/>
  <c r="J111" i="2" s="1"/>
  <c r="T316" i="2"/>
  <c r="R135" i="3"/>
  <c r="P184" i="3"/>
  <c r="T258" i="3"/>
  <c r="R334" i="3"/>
  <c r="R393" i="3"/>
  <c r="R392" i="3" s="1"/>
  <c r="P120" i="4"/>
  <c r="P137" i="2"/>
  <c r="P169" i="2"/>
  <c r="R200" i="2"/>
  <c r="R260" i="2"/>
  <c r="P313" i="2"/>
  <c r="R320" i="2"/>
  <c r="R319" i="2" s="1"/>
  <c r="P156" i="3"/>
  <c r="R174" i="3"/>
  <c r="T221" i="3"/>
  <c r="T334" i="3"/>
  <c r="P393" i="3"/>
  <c r="BK120" i="4"/>
  <c r="BE121" i="5"/>
  <c r="F114" i="5"/>
  <c r="R148" i="2"/>
  <c r="P183" i="2"/>
  <c r="P200" i="2"/>
  <c r="P282" i="2"/>
  <c r="T313" i="2"/>
  <c r="P320" i="2"/>
  <c r="P319" i="2"/>
  <c r="T156" i="3"/>
  <c r="T174" i="3"/>
  <c r="P221" i="3"/>
  <c r="BK334" i="3"/>
  <c r="J334" i="3" s="1"/>
  <c r="J108" i="3" s="1"/>
  <c r="T380" i="3"/>
  <c r="T379" i="3"/>
  <c r="T393" i="3"/>
  <c r="R120" i="4"/>
  <c r="J115" i="5"/>
  <c r="BK137" i="2"/>
  <c r="J137" i="2" s="1"/>
  <c r="J98" i="2" s="1"/>
  <c r="BK169" i="2"/>
  <c r="J169" i="2"/>
  <c r="J100" i="2" s="1"/>
  <c r="BK200" i="2"/>
  <c r="J200" i="2" s="1"/>
  <c r="J106" i="2" s="1"/>
  <c r="R243" i="2"/>
  <c r="P260" i="2"/>
  <c r="P316" i="2"/>
  <c r="T320" i="2"/>
  <c r="T319" i="2" s="1"/>
  <c r="P135" i="3"/>
  <c r="P134" i="3"/>
  <c r="BK174" i="3"/>
  <c r="J174" i="3" s="1"/>
  <c r="J100" i="3" s="1"/>
  <c r="BK221" i="3"/>
  <c r="J221" i="3" s="1"/>
  <c r="J102" i="3" s="1"/>
  <c r="P299" i="3"/>
  <c r="BK380" i="3"/>
  <c r="BK379" i="3" s="1"/>
  <c r="J379" i="3" s="1"/>
  <c r="J109" i="3" s="1"/>
  <c r="T412" i="3"/>
  <c r="R144" i="4"/>
  <c r="R143" i="4" s="1"/>
  <c r="T148" i="2"/>
  <c r="T183" i="2"/>
  <c r="R192" i="2"/>
  <c r="T243" i="2"/>
  <c r="T260" i="2"/>
  <c r="R313" i="2"/>
  <c r="BK156" i="3"/>
  <c r="J156" i="3" s="1"/>
  <c r="J99" i="3" s="1"/>
  <c r="T184" i="3"/>
  <c r="R258" i="3"/>
  <c r="T299" i="3"/>
  <c r="R325" i="3"/>
  <c r="BK393" i="3"/>
  <c r="J393" i="3" s="1"/>
  <c r="J112" i="3" s="1"/>
  <c r="BK144" i="4"/>
  <c r="J144" i="4"/>
  <c r="J99" i="4" s="1"/>
  <c r="BK119" i="5"/>
  <c r="BK118" i="5" s="1"/>
  <c r="J118" i="5" s="1"/>
  <c r="J96" i="5" s="1"/>
  <c r="T137" i="2"/>
  <c r="R169" i="2"/>
  <c r="BK192" i="2"/>
  <c r="J192" i="2" s="1"/>
  <c r="J104" i="2" s="1"/>
  <c r="P243" i="2"/>
  <c r="R282" i="2"/>
  <c r="BK316" i="2"/>
  <c r="J316" i="2"/>
  <c r="J112" i="2"/>
  <c r="T135" i="3"/>
  <c r="T134" i="3" s="1"/>
  <c r="R184" i="3"/>
  <c r="P258" i="3"/>
  <c r="BK299" i="3"/>
  <c r="J299" i="3" s="1"/>
  <c r="J105" i="3" s="1"/>
  <c r="P334" i="3"/>
  <c r="P412" i="3"/>
  <c r="T120" i="4"/>
  <c r="T119" i="4" s="1"/>
  <c r="BA98" i="1"/>
  <c r="J120" i="5"/>
  <c r="J98" i="5" s="1"/>
  <c r="E85" i="2"/>
  <c r="BE144" i="2"/>
  <c r="BE194" i="2"/>
  <c r="BE211" i="2"/>
  <c r="BE221" i="2"/>
  <c r="BE237" i="2"/>
  <c r="BE312" i="2"/>
  <c r="E85" i="3"/>
  <c r="F92" i="3"/>
  <c r="BE160" i="3"/>
  <c r="BE176" i="3"/>
  <c r="BE177" i="3"/>
  <c r="BE178" i="3"/>
  <c r="BE209" i="3"/>
  <c r="BE242" i="3"/>
  <c r="BE251" i="3"/>
  <c r="BE265" i="3"/>
  <c r="BE268" i="3"/>
  <c r="BE280" i="3"/>
  <c r="BE335" i="3"/>
  <c r="BK278" i="3"/>
  <c r="J278" i="3" s="1"/>
  <c r="J104" i="3" s="1"/>
  <c r="F92" i="4"/>
  <c r="BE135" i="4"/>
  <c r="BE145" i="4"/>
  <c r="BE154" i="4"/>
  <c r="BE156" i="4"/>
  <c r="J91" i="5"/>
  <c r="J89" i="2"/>
  <c r="BE166" i="2"/>
  <c r="BE184" i="2"/>
  <c r="BE188" i="2"/>
  <c r="BE197" i="2"/>
  <c r="BE215" i="2"/>
  <c r="BE272" i="2"/>
  <c r="BE289" i="2"/>
  <c r="BE308" i="2"/>
  <c r="BE315" i="2"/>
  <c r="BE317" i="2"/>
  <c r="BE330" i="2"/>
  <c r="BK238" i="2"/>
  <c r="J238" i="2" s="1"/>
  <c r="J107" i="2" s="1"/>
  <c r="J129" i="3"/>
  <c r="BE150" i="3"/>
  <c r="BE157" i="3"/>
  <c r="BE175" i="3"/>
  <c r="BE217" i="3"/>
  <c r="BE225" i="3"/>
  <c r="BE239" i="3"/>
  <c r="BE248" i="3"/>
  <c r="BE290" i="3"/>
  <c r="BE304" i="3"/>
  <c r="BE314" i="3"/>
  <c r="BE324" i="3"/>
  <c r="BE383" i="3"/>
  <c r="BE384" i="3"/>
  <c r="BE390" i="3"/>
  <c r="BE394" i="3"/>
  <c r="BE398" i="3"/>
  <c r="BE408" i="3"/>
  <c r="BE413" i="3"/>
  <c r="J91" i="4"/>
  <c r="J113" i="4"/>
  <c r="BE146" i="4"/>
  <c r="BE147" i="4"/>
  <c r="F91" i="2"/>
  <c r="J132" i="2"/>
  <c r="BE149" i="2"/>
  <c r="BE153" i="2"/>
  <c r="BE201" i="2"/>
  <c r="BE227" i="2"/>
  <c r="BE236" i="2"/>
  <c r="BE249" i="2"/>
  <c r="BE321" i="2"/>
  <c r="BE335" i="2"/>
  <c r="BE340" i="2"/>
  <c r="F91" i="3"/>
  <c r="BE146" i="3"/>
  <c r="BE202" i="3"/>
  <c r="BE233" i="3"/>
  <c r="BE254" i="3"/>
  <c r="BE308" i="3"/>
  <c r="BE311" i="3"/>
  <c r="BE329" i="3"/>
  <c r="BE331" i="3"/>
  <c r="BE358" i="3"/>
  <c r="BE362" i="3"/>
  <c r="BE387" i="3"/>
  <c r="BE388" i="3"/>
  <c r="BE389" i="3"/>
  <c r="J116" i="4"/>
  <c r="F132" i="2"/>
  <c r="BE172" i="2"/>
  <c r="BE224" i="2"/>
  <c r="BE239" i="2"/>
  <c r="BE244" i="2"/>
  <c r="BE259" i="2"/>
  <c r="BE267" i="2"/>
  <c r="BE278" i="2"/>
  <c r="BE304" i="2"/>
  <c r="BK189" i="2"/>
  <c r="J189" i="2" s="1"/>
  <c r="J102" i="2" s="1"/>
  <c r="BE141" i="3"/>
  <c r="BE193" i="3"/>
  <c r="BE236" i="3"/>
  <c r="BE385" i="3"/>
  <c r="BE386" i="3"/>
  <c r="BE417" i="3"/>
  <c r="BE423" i="3"/>
  <c r="BE149" i="4"/>
  <c r="BE153" i="4"/>
  <c r="BE155" i="4"/>
  <c r="E108" i="5"/>
  <c r="F115" i="5"/>
  <c r="BE143" i="2"/>
  <c r="BE185" i="2"/>
  <c r="BE193" i="2"/>
  <c r="BE199" i="2"/>
  <c r="BE205" i="2"/>
  <c r="BE295" i="2"/>
  <c r="BE350" i="2"/>
  <c r="J127" i="3"/>
  <c r="BE153" i="3"/>
  <c r="BE169" i="3"/>
  <c r="BE188" i="3"/>
  <c r="BE198" i="3"/>
  <c r="BE213" i="3"/>
  <c r="BE245" i="3"/>
  <c r="BE262" i="3"/>
  <c r="BE317" i="3"/>
  <c r="BE326" i="3"/>
  <c r="BE341" i="3"/>
  <c r="BE347" i="3"/>
  <c r="BE381" i="3"/>
  <c r="BE391" i="3"/>
  <c r="BE403" i="3"/>
  <c r="F91" i="4"/>
  <c r="BE122" i="4"/>
  <c r="BE150" i="4"/>
  <c r="BE151" i="4"/>
  <c r="BE157" i="4"/>
  <c r="BE158" i="4"/>
  <c r="BD98" i="1"/>
  <c r="BE139" i="2"/>
  <c r="BE163" i="2"/>
  <c r="BE171" i="2"/>
  <c r="BE186" i="2"/>
  <c r="BE218" i="2"/>
  <c r="BE261" i="2"/>
  <c r="BE277" i="2"/>
  <c r="BE314" i="2"/>
  <c r="BE325" i="2"/>
  <c r="BE136" i="3"/>
  <c r="BE180" i="3"/>
  <c r="BE183" i="3"/>
  <c r="BE185" i="3"/>
  <c r="BE189" i="3"/>
  <c r="BE229" i="3"/>
  <c r="BE257" i="3"/>
  <c r="BE352" i="3"/>
  <c r="BK330" i="3"/>
  <c r="J330" i="3" s="1"/>
  <c r="J107" i="3" s="1"/>
  <c r="E109" i="4"/>
  <c r="BE159" i="4"/>
  <c r="BE164" i="4"/>
  <c r="BC98" i="1"/>
  <c r="J91" i="2"/>
  <c r="BE138" i="2"/>
  <c r="BE170" i="2"/>
  <c r="BE178" i="2"/>
  <c r="BE190" i="2"/>
  <c r="BE233" i="2"/>
  <c r="BE252" i="2"/>
  <c r="BE275" i="2"/>
  <c r="BE281" i="2"/>
  <c r="BE283" i="2"/>
  <c r="BE318" i="2"/>
  <c r="BK339" i="2"/>
  <c r="J339" i="2" s="1"/>
  <c r="J115" i="2" s="1"/>
  <c r="J92" i="3"/>
  <c r="BE163" i="3"/>
  <c r="BE166" i="3"/>
  <c r="BE179" i="3"/>
  <c r="BE205" i="3"/>
  <c r="BE271" i="3"/>
  <c r="BE274" i="3"/>
  <c r="BE277" i="3"/>
  <c r="BE279" i="3"/>
  <c r="BE121" i="4"/>
  <c r="BE152" i="4"/>
  <c r="BB98" i="1"/>
  <c r="BE159" i="2"/>
  <c r="BE208" i="2"/>
  <c r="BE230" i="2"/>
  <c r="BE248" i="2"/>
  <c r="BE255" i="2"/>
  <c r="BE264" i="2"/>
  <c r="BE268" i="2"/>
  <c r="BE301" i="2"/>
  <c r="BE303" i="2"/>
  <c r="BE344" i="2"/>
  <c r="BK198" i="2"/>
  <c r="J198" i="2"/>
  <c r="J105" i="2" s="1"/>
  <c r="BE220" i="3"/>
  <c r="BE222" i="3"/>
  <c r="BE259" i="3"/>
  <c r="BE300" i="3"/>
  <c r="BE321" i="3"/>
  <c r="BE367" i="3"/>
  <c r="BE373" i="3"/>
  <c r="BE382" i="3"/>
  <c r="BE148" i="4"/>
  <c r="J34" i="2"/>
  <c r="AW95" i="1" s="1"/>
  <c r="F36" i="3"/>
  <c r="BC96" i="1" s="1"/>
  <c r="F37" i="2"/>
  <c r="BD95" i="1" s="1"/>
  <c r="F37" i="4"/>
  <c r="BD97" i="1"/>
  <c r="F36" i="2"/>
  <c r="BC95" i="1"/>
  <c r="F36" i="4"/>
  <c r="BC97" i="1"/>
  <c r="F34" i="2"/>
  <c r="BA95" i="1" s="1"/>
  <c r="F35" i="3"/>
  <c r="BB96" i="1" s="1"/>
  <c r="F34" i="3"/>
  <c r="BA96" i="1"/>
  <c r="F35" i="4"/>
  <c r="BB97" i="1" s="1"/>
  <c r="F37" i="3"/>
  <c r="BD96" i="1" s="1"/>
  <c r="F35" i="2"/>
  <c r="BB95" i="1" s="1"/>
  <c r="F34" i="4"/>
  <c r="BA97" i="1"/>
  <c r="J34" i="3"/>
  <c r="AW96" i="1" s="1"/>
  <c r="J34" i="4"/>
  <c r="AW97" i="1" s="1"/>
  <c r="T136" i="2" l="1"/>
  <c r="P119" i="4"/>
  <c r="AU97" i="1" s="1"/>
  <c r="J33" i="5"/>
  <c r="AV98" i="1" s="1"/>
  <c r="AT98" i="1" s="1"/>
  <c r="F33" i="5"/>
  <c r="AZ98" i="1" s="1"/>
  <c r="R119" i="4"/>
  <c r="BK134" i="3"/>
  <c r="J134" i="3"/>
  <c r="J97" i="3"/>
  <c r="R136" i="2"/>
  <c r="P133" i="3"/>
  <c r="AU96" i="1" s="1"/>
  <c r="P392" i="3"/>
  <c r="P136" i="2"/>
  <c r="BK319" i="2"/>
  <c r="J319" i="2"/>
  <c r="J113" i="2" s="1"/>
  <c r="T191" i="2"/>
  <c r="T135" i="2" s="1"/>
  <c r="T392" i="3"/>
  <c r="T133" i="3" s="1"/>
  <c r="R134" i="3"/>
  <c r="R133" i="3" s="1"/>
  <c r="R191" i="2"/>
  <c r="P191" i="2"/>
  <c r="BK136" i="2"/>
  <c r="J136" i="2" s="1"/>
  <c r="J97" i="2" s="1"/>
  <c r="J320" i="2"/>
  <c r="J114" i="2" s="1"/>
  <c r="J135" i="3"/>
  <c r="J98" i="3" s="1"/>
  <c r="BK392" i="3"/>
  <c r="J392" i="3" s="1"/>
  <c r="J111" i="3" s="1"/>
  <c r="J112" i="5"/>
  <c r="J380" i="3"/>
  <c r="J110" i="3" s="1"/>
  <c r="J120" i="4"/>
  <c r="J97" i="4"/>
  <c r="BK143" i="4"/>
  <c r="J143" i="4" s="1"/>
  <c r="J98" i="4" s="1"/>
  <c r="J119" i="5"/>
  <c r="J97" i="5" s="1"/>
  <c r="BK191" i="2"/>
  <c r="J191" i="2" s="1"/>
  <c r="J103" i="2" s="1"/>
  <c r="J30" i="5"/>
  <c r="AG98" i="1" s="1"/>
  <c r="F33" i="2"/>
  <c r="AZ95" i="1" s="1"/>
  <c r="BD94" i="1"/>
  <c r="W33" i="1" s="1"/>
  <c r="J33" i="4"/>
  <c r="AV97" i="1" s="1"/>
  <c r="AT97" i="1" s="1"/>
  <c r="F33" i="3"/>
  <c r="AZ96" i="1" s="1"/>
  <c r="J33" i="2"/>
  <c r="AV95" i="1" s="1"/>
  <c r="AT95" i="1" s="1"/>
  <c r="BC94" i="1"/>
  <c r="W32" i="1" s="1"/>
  <c r="J33" i="3"/>
  <c r="AV96" i="1" s="1"/>
  <c r="AT96" i="1" s="1"/>
  <c r="BA94" i="1"/>
  <c r="AW94" i="1" s="1"/>
  <c r="AK30" i="1" s="1"/>
  <c r="F33" i="4"/>
  <c r="AZ97" i="1"/>
  <c r="BB94" i="1"/>
  <c r="AX94" i="1" s="1"/>
  <c r="P135" i="2" l="1"/>
  <c r="AU95" i="1"/>
  <c r="R135" i="2"/>
  <c r="BK119" i="4"/>
  <c r="J119" i="4" s="1"/>
  <c r="J30" i="4" s="1"/>
  <c r="AG97" i="1" s="1"/>
  <c r="AN97" i="1" s="1"/>
  <c r="J39" i="5"/>
  <c r="BK133" i="3"/>
  <c r="J133" i="3" s="1"/>
  <c r="J96" i="3" s="1"/>
  <c r="BK135" i="2"/>
  <c r="J135" i="2" s="1"/>
  <c r="J30" i="2" s="1"/>
  <c r="AG95" i="1" s="1"/>
  <c r="AN95" i="1" s="1"/>
  <c r="AN98" i="1"/>
  <c r="AU94" i="1"/>
  <c r="W31" i="1"/>
  <c r="AZ94" i="1"/>
  <c r="W29" i="1" s="1"/>
  <c r="AY94" i="1"/>
  <c r="W30" i="1"/>
  <c r="J39" i="2" l="1"/>
  <c r="J96" i="2"/>
  <c r="J96" i="4"/>
  <c r="J39" i="4"/>
  <c r="AV94" i="1"/>
  <c r="AK29" i="1" s="1"/>
  <c r="J30" i="3"/>
  <c r="AG96" i="1" s="1"/>
  <c r="AN96" i="1" s="1"/>
  <c r="J39" i="3" l="1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<sst xmlns="http://schemas.openxmlformats.org/spreadsheetml/2006/main" count="6619" uniqueCount="949">
  <si>
    <t>Export Komplet</t>
  </si>
  <si>
    <t/>
  </si>
  <si>
    <t>2.0</t>
  </si>
  <si>
    <t>False</t>
  </si>
  <si>
    <t>{6aed65dc-bcc7-4584-b22d-0e12db40b57f}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</si>
  <si>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</si>
  <si>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</si>
  <si>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</si>
  <si>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</si>
  <si>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</si>
  <si>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</si>
  <si>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</si>
  <si>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</si>
  <si>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</si>
  <si>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KO-024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</si>
  <si>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</si>
  <si>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</si>
  <si>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</si>
  <si>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</si>
  <si>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</si>
  <si>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</si>
  <si>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</si>
  <si>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</si>
  <si>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</si>
  <si>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</si>
  <si>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</si>
  <si>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</si>
  <si>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</si>
  <si>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</si>
  <si>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</si>
  <si>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</si>
  <si>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</si>
  <si>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</si>
  <si>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</si>
  <si>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</si>
  <si>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</si>
  <si>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</si>
  <si>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</si>
  <si>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</si>
  <si>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</si>
  <si>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</si>
  <si>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</si>
  <si>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</si>
  <si>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</si>
  <si>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</si>
  <si>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</si>
  <si>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</si>
  <si>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</si>
  <si>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</si>
  <si>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</si>
  <si>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</si>
  <si>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</si>
  <si>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</si>
  <si>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</si>
  <si>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</si>
  <si>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</si>
  <si>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</si>
  <si>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</si>
  <si>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</si>
  <si>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</si>
  <si>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</si>
  <si>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</si>
  <si>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</si>
  <si>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</si>
  <si>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</si>
  <si>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</si>
  <si>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</si>
  <si>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</si>
  <si>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</si>
  <si>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</si>
  <si>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</si>
  <si>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</si>
  <si>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</si>
  <si>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</si>
  <si>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</si>
  <si>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</si>
  <si>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</si>
  <si>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místnosti WC</t>
  </si>
  <si>
    <t>STA</t>
  </si>
  <si>
    <t>1</t>
  </si>
  <si>
    <t>{5e9fb9b9-c276-45e2-af32-cfa3d23ff0b4}</t>
  </si>
  <si>
    <t>2</t>
  </si>
  <si>
    <t>02</t>
  </si>
  <si>
    <t>Počítačová učebna</t>
  </si>
  <si>
    <t>{88349130-e70c-46c3-bdf0-21fa990f36f5}</t>
  </si>
  <si>
    <t>03</t>
  </si>
  <si>
    <t>Jazyková učebna</t>
  </si>
  <si>
    <t>{6475a3a3-7204-4fa7-8c61-07855f314c30}</t>
  </si>
  <si>
    <t>04</t>
  </si>
  <si>
    <t>Schodolez</t>
  </si>
  <si>
    <t>{dd3848d3-d3f3-4277-92d9-58784234b90b}</t>
  </si>
  <si>
    <t>KRYCÍ LIST SOUPISU PRACÍ</t>
  </si>
  <si>
    <t>Objekt:</t>
  </si>
  <si>
    <t>01 - Stavební úpravy místnosti WC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</si>
  <si>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</si>
  <si>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</si>
  <si>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</si>
  <si>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</si>
  <si>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</si>
  <si>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</si>
  <si>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</si>
  <si>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</si>
  <si>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</si>
  <si>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</si>
  <si>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</si>
  <si>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</si>
  <si>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</si>
  <si>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</si>
  <si>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</si>
  <si>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</si>
  <si>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</si>
  <si>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</si>
  <si>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</si>
  <si>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</si>
  <si>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</si>
  <si>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</si>
  <si>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</si>
  <si>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</si>
  <si>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</si>
  <si>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</si>
  <si>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</si>
  <si>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</si>
  <si>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</si>
  <si>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</si>
  <si>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</si>
  <si>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</si>
  <si>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</si>
  <si>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</si>
  <si>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</si>
  <si>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</si>
  <si>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</si>
  <si>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</si>
  <si>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</si>
  <si>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</si>
  <si>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</si>
  <si>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</si>
  <si>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</si>
  <si>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317168012</t>
  </si>
  <si>
    <t>Překlad keramický plochý š 115 mm dl 1250 mm</t>
  </si>
  <si>
    <t>kus</t>
  </si>
  <si>
    <t>4</t>
  </si>
  <si>
    <t>1731045796</t>
  </si>
  <si>
    <t>317941121</t>
  </si>
  <si>
    <t>Osazování ocelových válcovaných nosníků na zdivu I, IE, U, UE nebo L do č 12</t>
  </si>
  <si>
    <t>t</t>
  </si>
  <si>
    <t>-1517716498</t>
  </si>
  <si>
    <t>VV</t>
  </si>
  <si>
    <t>"D01 - L50/50/5"</t>
  </si>
  <si>
    <t>(1,3*0,00385)*4</t>
  </si>
  <si>
    <t>Součet</t>
  </si>
  <si>
    <t>M</t>
  </si>
  <si>
    <t>13010420</t>
  </si>
  <si>
    <t>úhelník ocelový rovnostranný jakost 11 375 50x50x5mm</t>
  </si>
  <si>
    <t>8</t>
  </si>
  <si>
    <t>1632588935</t>
  </si>
  <si>
    <t>342244111</t>
  </si>
  <si>
    <t>Příčka z cihel děrovaných do P10 na maltu M5 tloušťky 115 mm</t>
  </si>
  <si>
    <t>m2</t>
  </si>
  <si>
    <t>743771610</t>
  </si>
  <si>
    <t>(2,45+0,25)*3</t>
  </si>
  <si>
    <t>-(1*2,02)</t>
  </si>
  <si>
    <t>6</t>
  </si>
  <si>
    <t>Úpravy povrchů, podlahy a osazování výplní</t>
  </si>
  <si>
    <t>5</t>
  </si>
  <si>
    <t>612311121</t>
  </si>
  <si>
    <t>Vápenná omítka hladká jednovrstvá vnitřních stěn nanášená ručně</t>
  </si>
  <si>
    <t>-1318804073</t>
  </si>
  <si>
    <t>"omítky, včetně ostění a nádpraží"</t>
  </si>
  <si>
    <t>(1,6+2,45+1,6+2,45+2,45+0,1+0,25)*1,6</t>
  </si>
  <si>
    <t>612311141</t>
  </si>
  <si>
    <t>Vápenná omítka štuková dvouvrstvá vnitřních stěn nanášená ručně</t>
  </si>
  <si>
    <t>1675173358</t>
  </si>
  <si>
    <t>(1,6+2,45+1,6+2,45+2,45+0,1+0,25)*1,4</t>
  </si>
  <si>
    <t>"opravy omítek"</t>
  </si>
  <si>
    <t>7</t>
  </si>
  <si>
    <t>642942611</t>
  </si>
  <si>
    <t>Osazování zárubní nebo rámů dveřních kovových do 2,5 m2 na montážní pěnu</t>
  </si>
  <si>
    <t>-1052189883</t>
  </si>
  <si>
    <t>"01/L, 01/P"</t>
  </si>
  <si>
    <t>55331483</t>
  </si>
  <si>
    <t>zárubeň jednokřídlá ocelová pro zdění tl stěny 75-100mm rozměru 900/1970, 2100mm</t>
  </si>
  <si>
    <t>-456204499</t>
  </si>
  <si>
    <t>"01/P" 1</t>
  </si>
  <si>
    <t>9</t>
  </si>
  <si>
    <t>55331488</t>
  </si>
  <si>
    <t>zárubeň jednokřídlá ocelová pro zdění tl stěny 110-150mm rozměru 900/1970, 2100mm</t>
  </si>
  <si>
    <t>827512918</t>
  </si>
  <si>
    <t>"01/L" 2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</si>
  <si>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</si>
  <si>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</si>
  <si>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</si>
  <si>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</si>
  <si>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-1971271566</t>
  </si>
  <si>
    <t>11</t>
  </si>
  <si>
    <t>952901111</t>
  </si>
  <si>
    <t>Vyčištění budov bytové a občanské výstavby při výšce podlaží do 4 m</t>
  </si>
  <si>
    <t>36457310</t>
  </si>
  <si>
    <t>12</t>
  </si>
  <si>
    <t>962031133</t>
  </si>
  <si>
    <t>Bourání příček z cihel pálených na MVC tl do 150 mm</t>
  </si>
  <si>
    <t>-862710935</t>
  </si>
  <si>
    <t>"D02"</t>
  </si>
  <si>
    <t>2,45*3</t>
  </si>
  <si>
    <t>-0,7*2,02</t>
  </si>
  <si>
    <t>(0,1*2,05)*2</t>
  </si>
  <si>
    <t>13</t>
  </si>
  <si>
    <t>968072455</t>
  </si>
  <si>
    <t>Vybourání kovových dveřních zárubní pl do 2 m2</t>
  </si>
  <si>
    <t>633599470</t>
  </si>
  <si>
    <t>"D01"</t>
  </si>
  <si>
    <t>0,7*2,02</t>
  </si>
  <si>
    <t>(0,9*2,02)*2</t>
  </si>
  <si>
    <t>997</t>
  </si>
  <si>
    <t>Přesun sutě</t>
  </si>
  <si>
    <t>14</t>
  </si>
  <si>
    <t>997013153</t>
  </si>
  <si>
    <t>Vnitrostaveništní doprava suti a vybouraných hmot pro budovy v do 12 m s omezením mechanizace</t>
  </si>
  <si>
    <t>781616745</t>
  </si>
  <si>
    <t>997013501</t>
  </si>
  <si>
    <t>Odvoz suti a vybouraných hmot na skládku nebo meziskládku do 1 km se složením</t>
  </si>
  <si>
    <t>1155638967</t>
  </si>
  <si>
    <t>16</t>
  </si>
  <si>
    <t>997013509</t>
  </si>
  <si>
    <t>Příplatek k odvozu suti a vybouraných hmot na skládku ZKD 1 km přes 1 km</t>
  </si>
  <si>
    <t>-1244252630</t>
  </si>
  <si>
    <t>2,796*10 'Přepočtené koeficientem množství</t>
  </si>
  <si>
    <t>17</t>
  </si>
  <si>
    <t>997013871</t>
  </si>
  <si>
    <t>Poplatek za uložení stavebního odpadu na recyklační skládce (skládkovné) směsného stavebního a demoličního kód odpadu  17 09 04</t>
  </si>
  <si>
    <t>150943117</t>
  </si>
  <si>
    <t>998</t>
  </si>
  <si>
    <t>Přesun hmot</t>
  </si>
  <si>
    <t>18</t>
  </si>
  <si>
    <t>998011002</t>
  </si>
  <si>
    <t>Přesun hmot pro budovy zděné v do 12 m</t>
  </si>
  <si>
    <t>-1171385463</t>
  </si>
  <si>
    <t>PSV</t>
  </si>
  <si>
    <t>Práce a dodávky PSV</t>
  </si>
  <si>
    <t>721</t>
  </si>
  <si>
    <t>Zdravotechnika - vnitřní kanalizace</t>
  </si>
  <si>
    <t>19</t>
  </si>
  <si>
    <t>721.PC01</t>
  </si>
  <si>
    <t>Oprava/doplnění vnitřní kanalizace - připojovací potrubí - demontáž stávajícího potrubí + dodávka materiálu + montáž, včetně zkoušky těsnosti, zednických prací</t>
  </si>
  <si>
    <t>soubor</t>
  </si>
  <si>
    <t>1720026528</t>
  </si>
  <si>
    <t>20</t>
  </si>
  <si>
    <t>721100911</t>
  </si>
  <si>
    <t>Zazátkování hrdla potrubí kanalizačního</t>
  </si>
  <si>
    <t>-1298842389</t>
  </si>
  <si>
    <t>"D04" 1</t>
  </si>
  <si>
    <t>998721202</t>
  </si>
  <si>
    <t>Přesun hmot procentní pro vnitřní kanalizace v objektech v do 12 m</t>
  </si>
  <si>
    <t>%</t>
  </si>
  <si>
    <t>1734755687</t>
  </si>
  <si>
    <t>722</t>
  </si>
  <si>
    <t>Zdravotechnika - vnitřní vodovod</t>
  </si>
  <si>
    <t>22</t>
  </si>
  <si>
    <t>722.PC02</t>
  </si>
  <si>
    <t>Oprava/doplnění vnitřního rozvodu vody - demontáž stávajícího potrubí + dodávka materiálu + montáž, včetně tlakové zkoušky, proplach a dezinfekce, zednických prací</t>
  </si>
  <si>
    <t>-641276353</t>
  </si>
  <si>
    <t>725</t>
  </si>
  <si>
    <t>Zdravotechnika - zařizovací předměty</t>
  </si>
  <si>
    <t>23</t>
  </si>
  <si>
    <t>725110811</t>
  </si>
  <si>
    <t>Demontáž klozetů splachovací s nádrží</t>
  </si>
  <si>
    <t>-1722074154</t>
  </si>
  <si>
    <t>"D05" 1</t>
  </si>
  <si>
    <t>24</t>
  </si>
  <si>
    <t>725111231</t>
  </si>
  <si>
    <t>Splachovač nádržkový keramický s armaturou boční nebo spodní napouštění</t>
  </si>
  <si>
    <t>906510925</t>
  </si>
  <si>
    <t>"U2" 1</t>
  </si>
  <si>
    <t>25</t>
  </si>
  <si>
    <t>725112002</t>
  </si>
  <si>
    <t>Klozet keramický standardní samostatně stojící s hlubokým splachováním odpad svislý</t>
  </si>
  <si>
    <t>-1452184582</t>
  </si>
  <si>
    <t>26</t>
  </si>
  <si>
    <t>725119121</t>
  </si>
  <si>
    <t>Montáž klozetových mís standardních</t>
  </si>
  <si>
    <t>1456302276</t>
  </si>
  <si>
    <t>"D05 - zpětná montáž" 1</t>
  </si>
  <si>
    <t>27</t>
  </si>
  <si>
    <t>725210821</t>
  </si>
  <si>
    <t>Demontáž umyvadel bez výtokových armatur</t>
  </si>
  <si>
    <t>1107238158</t>
  </si>
  <si>
    <t>28</t>
  </si>
  <si>
    <t>725211701</t>
  </si>
  <si>
    <t>Umývátko keramické bílé stěnové šířky 400 mm připevněné na stěnu šrouby</t>
  </si>
  <si>
    <t>-1199485445</t>
  </si>
  <si>
    <t>"U1" 1</t>
  </si>
  <si>
    <t>29</t>
  </si>
  <si>
    <t>725291712</t>
  </si>
  <si>
    <t>Doplňky zařízení koupelen a záchodů smaltované madlo krakorcové dl 834 mm</t>
  </si>
  <si>
    <t>233617976</t>
  </si>
  <si>
    <t>"U4" 1</t>
  </si>
  <si>
    <t>30</t>
  </si>
  <si>
    <t>725291722</t>
  </si>
  <si>
    <t>Doplňky zařízení koupelen a záchodů smaltované madlo krakorcové sklopné dl 834 mm</t>
  </si>
  <si>
    <t>-1425320383</t>
  </si>
  <si>
    <t>"U3" 1</t>
  </si>
  <si>
    <t>31</t>
  </si>
  <si>
    <t>725820802</t>
  </si>
  <si>
    <t>Demontáž baterie stojánkové do jednoho otvoru</t>
  </si>
  <si>
    <t>1121832958</t>
  </si>
  <si>
    <t>32</t>
  </si>
  <si>
    <t>725822611</t>
  </si>
  <si>
    <t>Baterie umyvadlová stojánková páková bez výpusti</t>
  </si>
  <si>
    <t>-1508839175</t>
  </si>
  <si>
    <t>33</t>
  </si>
  <si>
    <t>725860811</t>
  </si>
  <si>
    <t>Demontáž uzávěrů zápachu jednoduchých</t>
  </si>
  <si>
    <t>396069263</t>
  </si>
  <si>
    <t>34</t>
  </si>
  <si>
    <t>725.PC03</t>
  </si>
  <si>
    <t>Ostatní příslušenství k zařizovacím předmětům</t>
  </si>
  <si>
    <t>1880306907</t>
  </si>
  <si>
    <t>35</t>
  </si>
  <si>
    <t>998725202</t>
  </si>
  <si>
    <t>Přesun hmot procentní pro zařizovací předměty v objektech v do 12 m</t>
  </si>
  <si>
    <t>378787167</t>
  </si>
  <si>
    <t>735</t>
  </si>
  <si>
    <t>Ústřední vytápění - otopná tělesa</t>
  </si>
  <si>
    <t>36</t>
  </si>
  <si>
    <t>735111810</t>
  </si>
  <si>
    <t>Demontáž otopného tělesa litinového článkového</t>
  </si>
  <si>
    <t>-960793671</t>
  </si>
  <si>
    <t>"D06"</t>
  </si>
  <si>
    <t>1,2*1</t>
  </si>
  <si>
    <t>766</t>
  </si>
  <si>
    <t>Konstrukce truhlářské</t>
  </si>
  <si>
    <t>37</t>
  </si>
  <si>
    <t>766660002</t>
  </si>
  <si>
    <t>Montáž dveřních křídel otvíravých jednokřídlových š přes 0,8 m do ocelové zárubně</t>
  </si>
  <si>
    <t>264892268</t>
  </si>
  <si>
    <t>38</t>
  </si>
  <si>
    <t>MSN.0012583.URS</t>
  </si>
  <si>
    <t>dveře interiérové jednokřídlé plné, voština, hladké bílé, 90x197</t>
  </si>
  <si>
    <t>-224466368</t>
  </si>
  <si>
    <t>39</t>
  </si>
  <si>
    <t>766660720</t>
  </si>
  <si>
    <t>Osazení větrací mřížky s vyříznutím otvoru</t>
  </si>
  <si>
    <t>-387859700</t>
  </si>
  <si>
    <t>3*2</t>
  </si>
  <si>
    <t>40</t>
  </si>
  <si>
    <t>55341428</t>
  </si>
  <si>
    <t>mřížka větrací nerezová kruhová se síťovinou 150mm</t>
  </si>
  <si>
    <t>2117460498</t>
  </si>
  <si>
    <t>41</t>
  </si>
  <si>
    <t>766691914</t>
  </si>
  <si>
    <t>Vyvěšení nebo zavěšení dřevěných křídel dveří pl do 2 m2</t>
  </si>
  <si>
    <t>1865537793</t>
  </si>
  <si>
    <t>"D01" 3</t>
  </si>
  <si>
    <t>"01/L, 01/P" 3</t>
  </si>
  <si>
    <t>42</t>
  </si>
  <si>
    <t>998766202</t>
  </si>
  <si>
    <t>Přesun hmot procentní pro konstrukce truhlářské v objektech v do 12 m</t>
  </si>
  <si>
    <t>-2059561797</t>
  </si>
  <si>
    <t>771</t>
  </si>
  <si>
    <t>Podlahy z dlaždic</t>
  </si>
  <si>
    <t>43</t>
  </si>
  <si>
    <t>771121011</t>
  </si>
  <si>
    <t>Nátěr penetrační na podlahu</t>
  </si>
  <si>
    <t>-239971187</t>
  </si>
  <si>
    <t>2,45*1,6</t>
  </si>
  <si>
    <t>44</t>
  </si>
  <si>
    <t>771151021</t>
  </si>
  <si>
    <t>Samonivelační stěrka podlah pevnosti 30 MPa tl 3 mm</t>
  </si>
  <si>
    <t>976307102</t>
  </si>
  <si>
    <t>45</t>
  </si>
  <si>
    <t>771473810</t>
  </si>
  <si>
    <t>Demontáž soklíků z dlaždic keramických lepených rovných</t>
  </si>
  <si>
    <t>m</t>
  </si>
  <si>
    <t>-1871774565</t>
  </si>
  <si>
    <t>46</t>
  </si>
  <si>
    <t>771573810</t>
  </si>
  <si>
    <t>Demontáž podlah z dlaždic keramických lepených</t>
  </si>
  <si>
    <t>-594042046</t>
  </si>
  <si>
    <t>"D03"</t>
  </si>
  <si>
    <t>1,7*2,45</t>
  </si>
  <si>
    <t>47</t>
  </si>
  <si>
    <t>771574263</t>
  </si>
  <si>
    <t>Montáž podlah keramických pro mechanické zatížení protiskluzných lepených flexibilním lepidlem do 12 ks/m2</t>
  </si>
  <si>
    <t>-1652344494</t>
  </si>
  <si>
    <t>48</t>
  </si>
  <si>
    <t>59761409</t>
  </si>
  <si>
    <t>dlažba keramická slinutá protiskluzná do interiéru i exteriéru pro vysoké mechanické namáhání přes 9 do 12ks/m2</t>
  </si>
  <si>
    <t>-102540717</t>
  </si>
  <si>
    <t>3,56363636363636*1,1 'Přepočtené koeficientem množství</t>
  </si>
  <si>
    <t>49</t>
  </si>
  <si>
    <t>771577113</t>
  </si>
  <si>
    <t>Příplatek k montáži podlah keramických lepených flexibilním lepidlem za spárování bílým cementem</t>
  </si>
  <si>
    <t>1382375116</t>
  </si>
  <si>
    <t>50</t>
  </si>
  <si>
    <t>771.PC04</t>
  </si>
  <si>
    <t>Montáž + dodávka přechodové lišty hlíníkové</t>
  </si>
  <si>
    <t>-690605626</t>
  </si>
  <si>
    <t>0,9*3</t>
  </si>
  <si>
    <t>51</t>
  </si>
  <si>
    <t>998771202</t>
  </si>
  <si>
    <t>Přesun hmot procentní pro podlahy z dlaždic v objektech v do 12 m</t>
  </si>
  <si>
    <t>-1775815763</t>
  </si>
  <si>
    <t>781</t>
  </si>
  <si>
    <t>Dokončovací práce - obklady</t>
  </si>
  <si>
    <t>52</t>
  </si>
  <si>
    <t>781121011</t>
  </si>
  <si>
    <t>Nátěr penetrační na stěnu</t>
  </si>
  <si>
    <t>1147675521</t>
  </si>
  <si>
    <t>-(1*1,6)*2</t>
  </si>
  <si>
    <t>-(0,6*0,6)</t>
  </si>
  <si>
    <t>-(0,255*0,6)</t>
  </si>
  <si>
    <t>53</t>
  </si>
  <si>
    <t>781473810</t>
  </si>
  <si>
    <t>Demontáž obkladů z obkladaček keramických lepených</t>
  </si>
  <si>
    <t>-939098620</t>
  </si>
  <si>
    <t>(1,1+2,45+1,1+2,45+2,45+0,5+0,25+0,1)*1,6</t>
  </si>
  <si>
    <t>-(0,7*1,6)*2</t>
  </si>
  <si>
    <t>-(0,355*0,6)</t>
  </si>
  <si>
    <t>54</t>
  </si>
  <si>
    <t>781474112</t>
  </si>
  <si>
    <t>Montáž obkladů vnitřních keramických hladkých do 12 ks/m2 lepených flexibilním lepidlem</t>
  </si>
  <si>
    <t>43650737</t>
  </si>
  <si>
    <t>55</t>
  </si>
  <si>
    <t>59761026</t>
  </si>
  <si>
    <t>obklad keramický hladký do 12ks/m2</t>
  </si>
  <si>
    <t>-1926424027</t>
  </si>
  <si>
    <t>12,4790909090909*1,1 'Přepočtené koeficientem množství</t>
  </si>
  <si>
    <t>56</t>
  </si>
  <si>
    <t>781477113</t>
  </si>
  <si>
    <t>Příplatek k montáži obkladů vnitřních keramických hladkých za spárování bílým cementem</t>
  </si>
  <si>
    <t>-482467423</t>
  </si>
  <si>
    <t>57</t>
  </si>
  <si>
    <t>781494111</t>
  </si>
  <si>
    <t>Plastové profily rohové lepené flexibilním lepidlem</t>
  </si>
  <si>
    <t>490379226</t>
  </si>
  <si>
    <t>1,6*4</t>
  </si>
  <si>
    <t>0,6*3</t>
  </si>
  <si>
    <t>58</t>
  </si>
  <si>
    <t>781494511</t>
  </si>
  <si>
    <t>Plastové profily ukončovací lepené flexibilním lepidlem</t>
  </si>
  <si>
    <t>-640243544</t>
  </si>
  <si>
    <t>1,6+2,45+1,6+2,45+2,45+0,1+0,25</t>
  </si>
  <si>
    <t>-(1*2)</t>
  </si>
  <si>
    <t>59</t>
  </si>
  <si>
    <t>998781202</t>
  </si>
  <si>
    <t>Přesun hmot procentní pro obklady keramické v objektech v do 12 m</t>
  </si>
  <si>
    <t>-344013580</t>
  </si>
  <si>
    <t>783</t>
  </si>
  <si>
    <t>Dokončovací práce - nátěry</t>
  </si>
  <si>
    <t>60</t>
  </si>
  <si>
    <t>783335101</t>
  </si>
  <si>
    <t>Mezinátěr jednonásobný epoxidový mezinátěr zámečnických konstrukcí</t>
  </si>
  <si>
    <t>-257078901</t>
  </si>
  <si>
    <t>61</t>
  </si>
  <si>
    <t>783337101</t>
  </si>
  <si>
    <t>Krycí jednonásobný epoxidový nátěr zámečnických konstrukcí</t>
  </si>
  <si>
    <t>1305188322</t>
  </si>
  <si>
    <t>784</t>
  </si>
  <si>
    <t>Dokončovací práce - malby a tapety</t>
  </si>
  <si>
    <t>62</t>
  </si>
  <si>
    <t>784181111</t>
  </si>
  <si>
    <t>Základní silikátová jednonásobná penetrace podkladu v místnostech výšky do 3,80m</t>
  </si>
  <si>
    <t>-329972512</t>
  </si>
  <si>
    <t>63</t>
  </si>
  <si>
    <t>784211101</t>
  </si>
  <si>
    <t>Dvojnásobné bílé malby ze směsí za mokra výborně otěruvzdorných v místnostech výšky do 3,80 m</t>
  </si>
  <si>
    <t>1652965952</t>
  </si>
  <si>
    <t>VRN</t>
  </si>
  <si>
    <t>Vedlejší rozpočtové náklady</t>
  </si>
  <si>
    <t>VRN3</t>
  </si>
  <si>
    <t>Zařízení staveniště</t>
  </si>
  <si>
    <t>64</t>
  </si>
  <si>
    <t>005121 R</t>
  </si>
  <si>
    <t>Soubor</t>
  </si>
  <si>
    <t>-1274824851</t>
  </si>
  <si>
    <t>Veškeré náklady spojené s vybudováním, provozem a odstraněním zařízení staveniště.</t>
  </si>
  <si>
    <t>65</t>
  </si>
  <si>
    <t>005121020R</t>
  </si>
  <si>
    <t>Provoz zařízení staveniště</t>
  </si>
  <si>
    <t>-1503006786</t>
  </si>
  <si>
    <t>Náklady na vybavení objektů zařízení staveniště, ostraha staveniště,  náklady na energie spotřebované dodavatelem v rámci provozu zařízení staveniště,</t>
  </si>
  <si>
    <t>náklady na potřebný úklid v prostorách zařízení staveniště, náklady na nutnou údržbu a opravy na objektech zařízení staveniště a na přípojkách energií</t>
  </si>
  <si>
    <t>66</t>
  </si>
  <si>
    <t>005121030R</t>
  </si>
  <si>
    <t>Odstranění zařízení staveniště</t>
  </si>
  <si>
    <t>-1318174167</t>
  </si>
  <si>
    <t xml:space="preserve">Odstranění objektů zařízení staveniště včetně přípojek energií a jejich odvoz. Položka zahrnuje i náklady na úpravu povrchů po odstranění zařízení </t>
  </si>
  <si>
    <t>staveniště a úklid ploch, na kterých bylo zařízení staveniště provozováno.</t>
  </si>
  <si>
    <t>67</t>
  </si>
  <si>
    <t>005124010R</t>
  </si>
  <si>
    <t>Koordinační činnost</t>
  </si>
  <si>
    <t>-2009093013</t>
  </si>
  <si>
    <t>Koordinace stavebních a technologických dodávek stavby.</t>
  </si>
  <si>
    <t>VRN9</t>
  </si>
  <si>
    <t>Ostatní náklady</t>
  </si>
  <si>
    <t>68</t>
  </si>
  <si>
    <t>005211010R</t>
  </si>
  <si>
    <t>Předání a převzetí staveniště</t>
  </si>
  <si>
    <t>2130386045</t>
  </si>
  <si>
    <t>Náklady spojené s účastí zhotovitele na předání a převzetí staveniště.</t>
  </si>
  <si>
    <t>69</t>
  </si>
  <si>
    <t>005211080R</t>
  </si>
  <si>
    <t>Bezpečnostní a hygienická opatření na staveništi</t>
  </si>
  <si>
    <t>1006836272</t>
  </si>
  <si>
    <t>Náklady na ochranu staveniště před vstupem nepovolaných osob, včetně příslušného značení, náklady na osvětlení staveniště,</t>
  </si>
  <si>
    <t>náklady na vypracování potřebné dokumentace pro provoz staveniště z hlediska požární ochrany (požární řád a poplachová směrnice)</t>
  </si>
  <si>
    <t>a z hlediska provozu staveniště (provozně dopravní řád).</t>
  </si>
  <si>
    <t>70</t>
  </si>
  <si>
    <t>005241010R</t>
  </si>
  <si>
    <t>Dokumentace skutečného provedení</t>
  </si>
  <si>
    <t>1280140394</t>
  </si>
  <si>
    <t>Náklady na vyhotovení dokumentace skutečného provedení stavby a její předání objednateli v požadované formě a požadovaném počtu.</t>
  </si>
  <si>
    <t>02 - Počítačová učebna</t>
  </si>
  <si>
    <t>722 - Vnitřní vodovod</t>
  </si>
  <si>
    <t>725 - Zařizovací předměty</t>
  </si>
  <si>
    <t>766 - Konstrukce truhlářské</t>
  </si>
  <si>
    <t>766.1 - Konstrukce truhlářské - vybavení</t>
  </si>
  <si>
    <t>776 - Podlahy povlakové</t>
  </si>
  <si>
    <t>777 - Podlahy ze syntetických hmot</t>
  </si>
  <si>
    <t>783 - Nátěry</t>
  </si>
  <si>
    <t>784 - Malby</t>
  </si>
  <si>
    <t>M - Práce a dodávky M</t>
  </si>
  <si>
    <t xml:space="preserve">    99-M - Technické vybavení (hardware + software)</t>
  </si>
  <si>
    <t>612403399RT2</t>
  </si>
  <si>
    <t>Hrubá výplň rýh ve stěnách, jakoukoliv maltou maltou ze suchých směsí jakékoliv šířky</t>
  </si>
  <si>
    <t>-1416658218</t>
  </si>
  <si>
    <t>"rozvod NN a SLP pro PC" (2+3,5+8)*0,15</t>
  </si>
  <si>
    <t>"rozvody pro interakt. tabuli" (2+3,5)*0,2</t>
  </si>
  <si>
    <t>"přívod NN k umyvadlu/průtokovému ohřívači" (2+2)*0,1</t>
  </si>
  <si>
    <t>612421637R00</t>
  </si>
  <si>
    <t>Omítky vnitřní stěn vápenné nebo vápenocementové v podlaží i ve schodišti štukové</t>
  </si>
  <si>
    <t>253722723</t>
  </si>
  <si>
    <t>"rozvod NN a SLP pro PC" (2+3,5+8)*0,4</t>
  </si>
  <si>
    <t>"rozvody pro interakt. tabuli" (2+3,5)*0,5</t>
  </si>
  <si>
    <t>"přívod NN k umyvadlu/průtokovému ohřívači" (2+2)*0,3</t>
  </si>
  <si>
    <t>612421431RT2</t>
  </si>
  <si>
    <t>Oprava vnitřních vápenných omítek stěn v množství opravované plochy přes 30 do 50 %, štukových</t>
  </si>
  <si>
    <t>1518093879</t>
  </si>
  <si>
    <t>Včetně pomocného pracovního lešení o výšce podlahy do 1900 mm a pro zatížení do 1,5 kPa.</t>
  </si>
  <si>
    <t>"trasa starého vedení vody po stěně" 4,0*0,3</t>
  </si>
  <si>
    <t>631312141R00</t>
  </si>
  <si>
    <t>Doplnění mazanin betonem prostým rýh v dosavadních mazaninách</t>
  </si>
  <si>
    <t>m3</t>
  </si>
  <si>
    <t>419466922</t>
  </si>
  <si>
    <t>"pro přívod NN a SLP ke stolům pro PC" (2*2)*0,1*0,05</t>
  </si>
  <si>
    <t>632451431R00</t>
  </si>
  <si>
    <t>Doplnění cementového potěru o ploše jednotlivě do 1 m2, tloušťky přes 20 do 30 mm</t>
  </si>
  <si>
    <t>1192879746</t>
  </si>
  <si>
    <t>"pro přívod NN a SLP ke stolům pro PC" (2*2)*0,1</t>
  </si>
  <si>
    <t>965048515R00</t>
  </si>
  <si>
    <t>Broušení betonového povrchu do tloušťky 5 mm</t>
  </si>
  <si>
    <t>1130679484</t>
  </si>
  <si>
    <t>9,37*7,7</t>
  </si>
  <si>
    <t>968061125R00</t>
  </si>
  <si>
    <t>Vyvěšení nebo zavěšení dřevěných křídel dveří, plochy do 2 m2</t>
  </si>
  <si>
    <t>-1985005166</t>
  </si>
  <si>
    <t>"nové vstupní dveře" 1</t>
  </si>
  <si>
    <t>970241100R00</t>
  </si>
  <si>
    <t>Řezání prostého betonu hloubka řezu 100 mm</t>
  </si>
  <si>
    <t>-529874597</t>
  </si>
  <si>
    <t>"pro přívod NN a SLP ke stolům pro PC" (2*2)*2+0,15*2</t>
  </si>
  <si>
    <t>974042543R00</t>
  </si>
  <si>
    <t>Vysekání rýh v betonové a jiné monolitické dlažbě do hloubky 70 mm, šířky do 100 mm</t>
  </si>
  <si>
    <t>-407127189</t>
  </si>
  <si>
    <t>"pro přívod NN a SLP ke stolům pro PC" (2*2)</t>
  </si>
  <si>
    <t>974082215R00</t>
  </si>
  <si>
    <t>Vysekání rýh pro vodiče v omítce stěn  z malty cementové, šířky do 100 mm</t>
  </si>
  <si>
    <t>2098646365</t>
  </si>
  <si>
    <t>"rozvod NN a SLP pro PC" 2+3,5+8</t>
  </si>
  <si>
    <t>"rozvody pro interakt. tabuli" 2+3,5</t>
  </si>
  <si>
    <t>"přívod NN k umyvadlu/průtokovému ohřívači" 2+2</t>
  </si>
  <si>
    <t>998011002R00</t>
  </si>
  <si>
    <t>Přesun hmot pro budovy s nosnou konstrukcí zděnou výšky přes 6 do 12 m</t>
  </si>
  <si>
    <t>2141351791</t>
  </si>
  <si>
    <t>979011211R00</t>
  </si>
  <si>
    <t>Svislá doprava suti a vybouraných hmot nošením za prvé podlaží nad základním podlažím</t>
  </si>
  <si>
    <t>798051870</t>
  </si>
  <si>
    <t>979011219R00</t>
  </si>
  <si>
    <t>Svislá doprava suti a vybouraných hmot nošením příplatek zakaždé další podlaží nad prvním základním podlažím</t>
  </si>
  <si>
    <t>-334350896</t>
  </si>
  <si>
    <t>979083111R00</t>
  </si>
  <si>
    <t>Vodorovné přemístění suti na skládku do 100 m</t>
  </si>
  <si>
    <t>301327561</t>
  </si>
  <si>
    <t>979990001R00</t>
  </si>
  <si>
    <t>Poplatek za skládku stavební suti</t>
  </si>
  <si>
    <t>-553223899</t>
  </si>
  <si>
    <t>979087312R00</t>
  </si>
  <si>
    <t>Vodorovné přemístění vyb. hmot nošením do 10 m</t>
  </si>
  <si>
    <t>1089399590</t>
  </si>
  <si>
    <t>"S naložením suti nebo vybouraných hmot do dopravního prostředku a na jejich vyložením, popřípadě přeložením na normální dopravní prostředek" 1,550</t>
  </si>
  <si>
    <t>979087392R00</t>
  </si>
  <si>
    <t>Příplatek za nošení vyb. hmot každých dalších 10 m</t>
  </si>
  <si>
    <t>146872474</t>
  </si>
  <si>
    <t>Vnitřní vodovod</t>
  </si>
  <si>
    <t>722170801R00</t>
  </si>
  <si>
    <t>Demontáž potrubí z trubek z PH tlakových do D 32 mm</t>
  </si>
  <si>
    <t>-916605439</t>
  </si>
  <si>
    <t>"stávající rozvod po stěně" 2*4</t>
  </si>
  <si>
    <t>722171913R00</t>
  </si>
  <si>
    <t>Opravy vodovodního potrubí z plastových trubek ostatní práce mimo spojové svary s přidáním materiálu odříznutí plastové trubky, přes D 20 do D 25 mm</t>
  </si>
  <si>
    <t>-274979977</t>
  </si>
  <si>
    <t>722171933R00</t>
  </si>
  <si>
    <t>Opravy vodovodního potrubí z plastových trubek ostatní práce mimo spojové svary s přidáním materiálu  výměna trubky, tvarovky z plastu, vsazení odbočky, přes D 20 do D 25 mm</t>
  </si>
  <si>
    <t>-1792417461</t>
  </si>
  <si>
    <t>Včetně pomocného lešení o výšce podlahy do 1900 mm a pro zatížení do 1,5 kPa.</t>
  </si>
  <si>
    <t>"kolena, odbočky" 2*8</t>
  </si>
  <si>
    <t>722176113R00</t>
  </si>
  <si>
    <t>Montáž rozvodů vody podle technologie spojování svařovaných polyfuzně, D přes 20 do 25 mm</t>
  </si>
  <si>
    <t>1976856160</t>
  </si>
  <si>
    <t>V položkách jsou započteny 3 svary na 1m délky rozvodu, náklady na montáž tvarovek, bez dodávky potrubí, tvarovek a závěsů. Včetně zednických výpomocí</t>
  </si>
  <si>
    <t>"nový rozvod pod stropem k umyvadlu" 2*6</t>
  </si>
  <si>
    <t>722181241RT8</t>
  </si>
  <si>
    <t>Izolace vodovodního potrubí návleková trubice z pěnového polyetylenu s povrchovou ochrannou polyetylenovou tkaninou, tloušťka stěny 6 mm, d 25 mm</t>
  </si>
  <si>
    <t>-1065240392</t>
  </si>
  <si>
    <t>V položce je kalkulována dodávka izolační trubice, spon a lepicí pásky.</t>
  </si>
  <si>
    <t>722191134R00</t>
  </si>
  <si>
    <t>Přípojky ke strojům a zařízením flexibilní hadice flexibilní sanitární hadice, DN 15, délka 600 mm</t>
  </si>
  <si>
    <t>-155302445</t>
  </si>
  <si>
    <t>"pod umyvadlem" 2</t>
  </si>
  <si>
    <t>722220111R00</t>
  </si>
  <si>
    <t>Armatury závitové s jedním závitem včetně dodávky materiálu nástěnka nátrubková mosazná pro výtokový ventil, vnitřní závit, DN 15, PN 10, mosaz</t>
  </si>
  <si>
    <t>829047236</t>
  </si>
  <si>
    <t>Včetně vyvedení a upevnění výpustek.</t>
  </si>
  <si>
    <t>722280106R00</t>
  </si>
  <si>
    <t>Tlakové zkoušky vodovodního potrubí do DN 32</t>
  </si>
  <si>
    <t>1566640201</t>
  </si>
  <si>
    <t>Včetně dodávky vody, uzavření a zabezpečení konců potrubí.</t>
  </si>
  <si>
    <t>722290234R00</t>
  </si>
  <si>
    <t>Proplach a dezinfekce vodovodního potrubí do DN 80</t>
  </si>
  <si>
    <t>1031863556</t>
  </si>
  <si>
    <t>Včetně dodání desinfekčního prostředku.</t>
  </si>
  <si>
    <t>28614312.AR</t>
  </si>
  <si>
    <t>trubka plastová vodovodní hladká; PP-R; SDR 7,4; PN 16; D = 25,0 mm; s = 3,50 mm</t>
  </si>
  <si>
    <t>55982777</t>
  </si>
  <si>
    <t>"nový rozvod pod stropem k umyvadlu" 2*6*1,2</t>
  </si>
  <si>
    <t>998722102R00</t>
  </si>
  <si>
    <t>Přesun hmot pro vnitřní vodovod v objektech výšky do 12 m</t>
  </si>
  <si>
    <t>-213225947</t>
  </si>
  <si>
    <t>Zařizovací předměty</t>
  </si>
  <si>
    <t>725210821R00</t>
  </si>
  <si>
    <t>Demontáž umyvadel umyvadel bez výtokových armatur</t>
  </si>
  <si>
    <t>1724511448</t>
  </si>
  <si>
    <t>"původní umyvadlo" 1</t>
  </si>
  <si>
    <t>725219401R00</t>
  </si>
  <si>
    <t>Umyvadlo montáž na šrouby do zdiva</t>
  </si>
  <si>
    <t>-558779073</t>
  </si>
  <si>
    <t>Včetně dodání zápachové uzávěrky.</t>
  </si>
  <si>
    <t>"výklenek" 1</t>
  </si>
  <si>
    <t>725539102R00</t>
  </si>
  <si>
    <t>Elektrické ohřívače montáž elektrických ohřívačů 80 l</t>
  </si>
  <si>
    <t>1049914396</t>
  </si>
  <si>
    <t>Včetně upevnění zásobníků na příčky tl. 15 cm, na zdi a na nosné konstrukce.</t>
  </si>
  <si>
    <t>"pod umyvadlo" 1</t>
  </si>
  <si>
    <t>725810402R00</t>
  </si>
  <si>
    <t>Ventily ventil uzavírací pro do rozvodu vytápění a sanity; kulový, těleso mosaz.rohový, bez připojovací trubičky, DN 10 mm</t>
  </si>
  <si>
    <t>-1904128023</t>
  </si>
  <si>
    <t>"pro nové rozvody vody pro průtokový ohřívač" 2</t>
  </si>
  <si>
    <t>725820801R00</t>
  </si>
  <si>
    <t>Demontáž baterií nástěnných do G 3/4"</t>
  </si>
  <si>
    <t>-886460194</t>
  </si>
  <si>
    <t>725829301R00</t>
  </si>
  <si>
    <t>Montáž baterií umyvadlových a dřezových umyvadlové a dřezové stojánkové</t>
  </si>
  <si>
    <t>289412864</t>
  </si>
  <si>
    <t>"nová stojánková baterie v umyvadle" 1</t>
  </si>
  <si>
    <t>725860811R00</t>
  </si>
  <si>
    <t>Demontáž zápachových uzávěrek pro zařiz. předměty jednoduchých</t>
  </si>
  <si>
    <t>-1221382623</t>
  </si>
  <si>
    <t>725869204R00</t>
  </si>
  <si>
    <t>Montáž zápachových uzávěrek pro zařiz. předměty dřezových jednoduchých, D 40</t>
  </si>
  <si>
    <t>1642247259</t>
  </si>
  <si>
    <t>"nová pod umyvadlem" 1</t>
  </si>
  <si>
    <t>5413220064R</t>
  </si>
  <si>
    <t>ohřívač vody elektrický ohřev průtokový; tlakový, beztlakový; v = 143 mm; š = 190 mm; hl = 82 mm; příkon 3 500 W</t>
  </si>
  <si>
    <t>1928479306</t>
  </si>
  <si>
    <t>55145031R</t>
  </si>
  <si>
    <t>baterie umyvadlová směšovací; stojánková; ovládání pákové; povrch chrom; kartuše s regulací teploty; v. výtoku 50 mm</t>
  </si>
  <si>
    <t>741386094</t>
  </si>
  <si>
    <t>55161311R</t>
  </si>
  <si>
    <t>uzávěrka zápachová DN 40; pro umyvadla; nerez, plast, mosaz</t>
  </si>
  <si>
    <t>1711328677</t>
  </si>
  <si>
    <t>998725102R00</t>
  </si>
  <si>
    <t>Přesun hmot pro zařizovací předměty v objektech výšky do 12 m</t>
  </si>
  <si>
    <t>-1877148395</t>
  </si>
  <si>
    <t>766411811R00</t>
  </si>
  <si>
    <t>Demontáž obložení stěn panely velikosti do 1,5 m2</t>
  </si>
  <si>
    <t>-81260691</t>
  </si>
  <si>
    <t>"garnyže nad okny" 3*(3,0*(0,15*2+0,3))</t>
  </si>
  <si>
    <t>766661122R00</t>
  </si>
  <si>
    <t>Montáž dveřních křídel kompletizovaných otevíravých, do ocelové nebo fošnové zárubně, jednokřídlových, šířky přes 800 mm</t>
  </si>
  <si>
    <t>-780235565</t>
  </si>
  <si>
    <t>"nové vstupní dveře na chodbu" 1</t>
  </si>
  <si>
    <t>766669922R00</t>
  </si>
  <si>
    <t>Oprava dveřních křídel výměna kování dveřních křídel vložky FAB</t>
  </si>
  <si>
    <t>1114209077</t>
  </si>
  <si>
    <t>766670021R00</t>
  </si>
  <si>
    <t>Montáž obložkové zárubně a dveřního křídla kliky a štítku</t>
  </si>
  <si>
    <t>279627020</t>
  </si>
  <si>
    <t>54914594R</t>
  </si>
  <si>
    <t>kování stavební - prvek: kliky se štíty pro cylindrickou vložku; provedení Cr; pro dveře</t>
  </si>
  <si>
    <t>1479643349</t>
  </si>
  <si>
    <t>61160104R</t>
  </si>
  <si>
    <t>dveře vnitřní š = 900 mm; h = 1 970,0 mm; hladké; otevíravé; počet křídel 1; plné; povrch. úprava bílá barva</t>
  </si>
  <si>
    <t>-605201136</t>
  </si>
  <si>
    <t>"nové vstupní dveře chodba" 1</t>
  </si>
  <si>
    <t>998766101R00</t>
  </si>
  <si>
    <t>Přesun hmot pro konstrukce truhlářské v objektech výšky do 6 m</t>
  </si>
  <si>
    <t>2081973751</t>
  </si>
  <si>
    <t>766.1</t>
  </si>
  <si>
    <t>Konstrukce truhlářské - vybavení</t>
  </si>
  <si>
    <t>766-MTŽ</t>
  </si>
  <si>
    <t>Doprava, montáž a sestavení vybavení, pol 1-5</t>
  </si>
  <si>
    <t>1713363515</t>
  </si>
  <si>
    <t>766-pol 1</t>
  </si>
  <si>
    <t>PC stůl žákovský - viz specifikace</t>
  </si>
  <si>
    <t>1683696584</t>
  </si>
  <si>
    <t>"žákovský PC stůl - specifikace" 26</t>
  </si>
  <si>
    <t xml:space="preserve">- stůl pro dva žáky sedící naproti sobě (dvojstůl) : </t>
  </si>
  <si>
    <t xml:space="preserve">- rozměr HL 1400mm, V 700mm, Š 800mm : </t>
  </si>
  <si>
    <t xml:space="preserve">- provedení LTD buk tl. minim.18mm s ABS hranou minim.tl. 2mm : </t>
  </si>
  <si>
    <t xml:space="preserve">- vrchní deska minim. tl. 36mm s ABS hranou : </t>
  </si>
  <si>
    <t xml:space="preserve">- u zadního čela po celé délce stolu kastlík 150x150mm s odklápěcími dvířky na pantech se zámkem - pro kabeláž : </t>
  </si>
  <si>
    <t xml:space="preserve">- bez boxu pro PC, pouze boční nohy, zadní zpevněné čelo 450-500mm nad zemí : </t>
  </si>
  <si>
    <t xml:space="preserve">- průchozí otvory pro kabeláž mezi stoly : </t>
  </si>
  <si>
    <t>766-pol 2</t>
  </si>
  <si>
    <t>PC stůl učitelský-katedra - viz specifikace</t>
  </si>
  <si>
    <t>-776079231</t>
  </si>
  <si>
    <t>"specifikace" 1,0</t>
  </si>
  <si>
    <t xml:space="preserve">- rozměr DL 1400mm, V 700mm, HL 700mm : </t>
  </si>
  <si>
    <t xml:space="preserve">- provedení LTD buk  minim. tl. 18mm s ABS hranou tl.  minim. 2mm : </t>
  </si>
  <si>
    <t xml:space="preserve">- vrchní deska tl. minim.36mm s ABS hranou : </t>
  </si>
  <si>
    <t>776</t>
  </si>
  <si>
    <t>Podlahy povlakové</t>
  </si>
  <si>
    <t>776401800RT1</t>
  </si>
  <si>
    <t>Demontáž soklíků nebo lišt pryžových nebo PVC odstranění a uložení na hromady</t>
  </si>
  <si>
    <t>-1898773263</t>
  </si>
  <si>
    <t>"stěny" (9,37*2+7,7*2+0,44*4+0,25*6)</t>
  </si>
  <si>
    <t>0-0,9</t>
  </si>
  <si>
    <t>776421100RT1</t>
  </si>
  <si>
    <t>Lepení soklíků PVC a napojení krytiny na stěnu lepení podlahových soklíků z PVC a vinylu</t>
  </si>
  <si>
    <t>1445898071</t>
  </si>
  <si>
    <t>776511810RT1</t>
  </si>
  <si>
    <t>Odstranění povlakových podlah z nášlapné plochy lepených, bez podložky, z ploch přes 20 m2</t>
  </si>
  <si>
    <t>505840815</t>
  </si>
  <si>
    <t>776521100RT1</t>
  </si>
  <si>
    <t>Lepení povlakových podlah z plastů  Lepení povlakových podlah z plastů - pásy z PVC, montáž,</t>
  </si>
  <si>
    <t>1058157746</t>
  </si>
  <si>
    <t>776994111RT1</t>
  </si>
  <si>
    <t>Ostatní práce svařování povlakových podlah  z pásů nebo čtverců</t>
  </si>
  <si>
    <t>-858821733</t>
  </si>
  <si>
    <t>"5pásů" 4*9,37</t>
  </si>
  <si>
    <t>28342401.AR</t>
  </si>
  <si>
    <t>lišta soklová; podlahová; materiál PVC; tl. 1,50 mm; š = 64,0 mm</t>
  </si>
  <si>
    <t>721803815</t>
  </si>
  <si>
    <t>"stěny" (9,37*2+7,7*2+0,44*4+0,25*6)*1,15</t>
  </si>
  <si>
    <t>0-0,9*1,2</t>
  </si>
  <si>
    <t>28412285R</t>
  </si>
  <si>
    <t>podlahovina PVC v rolích; š = 1 500,0 mm; tl. 2,00 mm; heterogenní; protiskluzná; oblast bytová, komerční, průmyslová</t>
  </si>
  <si>
    <t>549526544</t>
  </si>
  <si>
    <t>9,37*7,7*1,15</t>
  </si>
  <si>
    <t>998776102R00</t>
  </si>
  <si>
    <t>Přesun hmot pro podlahy povlakové v objektech výšky do 12 m</t>
  </si>
  <si>
    <t>1200516818</t>
  </si>
  <si>
    <t>777</t>
  </si>
  <si>
    <t>Podlahy ze syntetických hmot</t>
  </si>
  <si>
    <t>777531023R00</t>
  </si>
  <si>
    <t>Podlahy ze stěrky akrylátové s disperzí samonivelační hmota, tloušťky 3 mm</t>
  </si>
  <si>
    <t>1249832107</t>
  </si>
  <si>
    <t>998777102R00</t>
  </si>
  <si>
    <t>Přesun hmot pro podlahy syntetické v objektech výšky do 12 m</t>
  </si>
  <si>
    <t>-283369407</t>
  </si>
  <si>
    <t>Nátěry</t>
  </si>
  <si>
    <t>783224900R00</t>
  </si>
  <si>
    <t>Údržba nátěrů doplňkových konstrukcí, syntetické jednonásobné s 1x emailováním</t>
  </si>
  <si>
    <t>-280501651</t>
  </si>
  <si>
    <t>"zárubně 900/1970" ((1,97*2+0,9)*0,25)</t>
  </si>
  <si>
    <t>Malby</t>
  </si>
  <si>
    <t>784402801R00</t>
  </si>
  <si>
    <t>Odstranění maleb oškrabáním, v místnostech do 3,8 m</t>
  </si>
  <si>
    <t>539953416</t>
  </si>
  <si>
    <t>"stěny" (9,37*2+7,7*2+0,44*4+0,25*6)*3,3</t>
  </si>
  <si>
    <t>0-(2,5*(2,3-2)*3)</t>
  </si>
  <si>
    <t>"strop" 9,37*7,7</t>
  </si>
  <si>
    <t>"odpočet linkrusta" 0-58,027</t>
  </si>
  <si>
    <t>784411301R00</t>
  </si>
  <si>
    <t>Příprava povrchu pačokování vápeným mlékem se začištěním v místnostech do 3,8m, jednonásobné s obroušením a přesádrováním</t>
  </si>
  <si>
    <t>494771584</t>
  </si>
  <si>
    <t>784496500R00</t>
  </si>
  <si>
    <t>Příprava povrchu Penetrace (napouštění) podkladu disperzní, jednonásobná</t>
  </si>
  <si>
    <t>1847512368</t>
  </si>
  <si>
    <t>"výška 2,0m" (9,37*2+7,7*2+0,44*4+0,25*6)*2,0</t>
  </si>
  <si>
    <t>0-(0,9*1,97)</t>
  </si>
  <si>
    <t>0-(2,5*(2,3-0,3)*3)</t>
  </si>
  <si>
    <t>784434261R00</t>
  </si>
  <si>
    <t>Malby klihové se začištěním v místnostech do 3,8 m, dvou a vícebarevné s bílým strpem, jednonásobné s dvojnásobným pačokováním</t>
  </si>
  <si>
    <t>585852838</t>
  </si>
  <si>
    <t>784459001R00</t>
  </si>
  <si>
    <t>Malby z malířských směsí, zhotovení styku dvou barev mimo rohy</t>
  </si>
  <si>
    <t>1333267345</t>
  </si>
  <si>
    <t>(9,37*2+7,7*2+0,44*4+0,25*6)</t>
  </si>
  <si>
    <t>0-(2,5*3+0,9)</t>
  </si>
  <si>
    <t>784461921R00</t>
  </si>
  <si>
    <t>Linkrustace obnovovací nátěr olejovou barvou s očištěním, na stěnách , v místnostech výšky nebo na schodišti o výšce podlaží do 3,8 m</t>
  </si>
  <si>
    <t>1436132458</t>
  </si>
  <si>
    <t>784497901R00</t>
  </si>
  <si>
    <t>Ostatní práce mydlení jednonásobné, v místnostech do 3,8 m</t>
  </si>
  <si>
    <t>993194727</t>
  </si>
  <si>
    <t>784498911R00</t>
  </si>
  <si>
    <t>Ostatní práce vyhlazení malířskou masou jednonásobné, v místnostech výšky nebo na schodišti o výšce podlaží do 3,8 m</t>
  </si>
  <si>
    <t>895811458</t>
  </si>
  <si>
    <t>Práce a dodávky M</t>
  </si>
  <si>
    <t>99-M</t>
  </si>
  <si>
    <t>Technické vybavení (hardware + software)</t>
  </si>
  <si>
    <t>99-M-pol 01</t>
  </si>
  <si>
    <t>PC (konfigurace: procesor Intel core i3-10gen., 8 GB RAM DDR4, 480 GB SSD disk, OS: Windows 10 PRO, Office 2019 – verze pro školy) + klávesnice, myš, monitor (24'' full HD LED)</t>
  </si>
  <si>
    <t>-1606363314</t>
  </si>
  <si>
    <t>71</t>
  </si>
  <si>
    <t>99-M-pol 02</t>
  </si>
  <si>
    <t>Učitelské PC (konfigurace: procesor Intel core i5-10gen., 16 GB RAM DDR4, 512 GB SSD disk, OS: Windows 10 PRO, Office 2019 – verze pro školy ) + klávesnice, myš, monitor (24'' full HD LED - zakřivený monitor)</t>
  </si>
  <si>
    <t>2079344836</t>
  </si>
  <si>
    <t>72</t>
  </si>
  <si>
    <t>99-M-pol 03</t>
  </si>
  <si>
    <t>Monitor (24'' full HD LED - zakřivený monitor)</t>
  </si>
  <si>
    <t>913536748</t>
  </si>
  <si>
    <t>73</t>
  </si>
  <si>
    <t>99-M-pol 04</t>
  </si>
  <si>
    <t>Interaktivní dataprojektor (FULL HD projektor, laserový 3LCD zdroj světla, interaktivní ovládání pero+prsty, integrovaná WIFI a Miracast – Epson EB-735 FI)</t>
  </si>
  <si>
    <t>647084080</t>
  </si>
  <si>
    <t>74</t>
  </si>
  <si>
    <t>99-M-pol 05</t>
  </si>
  <si>
    <t xml:space="preserve">Keramická tabule s pylonovým pojezdem 200x120 (+ reproduktory) </t>
  </si>
  <si>
    <t>1107357611</t>
  </si>
  <si>
    <t>75</t>
  </si>
  <si>
    <t>99-N-pol 07</t>
  </si>
  <si>
    <t>Surface go + dokovací skříň + digitální pera</t>
  </si>
  <si>
    <t>1628479947</t>
  </si>
  <si>
    <t>76</t>
  </si>
  <si>
    <t>99-N-pol 09</t>
  </si>
  <si>
    <t>Soundbar s prostorovým mikrofonem a výkonnými reproduktory</t>
  </si>
  <si>
    <t>1807474729</t>
  </si>
  <si>
    <t>77</t>
  </si>
  <si>
    <t>99-N-pol 10</t>
  </si>
  <si>
    <t>PTZ otočná kamera se zoomem a s možností přednastavení pozic</t>
  </si>
  <si>
    <t>-1722397960</t>
  </si>
  <si>
    <t>78</t>
  </si>
  <si>
    <t>99-N-pol 11</t>
  </si>
  <si>
    <t>Bezdrátové sluchátka</t>
  </si>
  <si>
    <t>1016452081</t>
  </si>
  <si>
    <t>79</t>
  </si>
  <si>
    <t>99-N-pol 12</t>
  </si>
  <si>
    <t xml:space="preserve">Tiskárna (multifunkční tiskárna inkoust tank. systém) </t>
  </si>
  <si>
    <t>1186811306</t>
  </si>
  <si>
    <t>80</t>
  </si>
  <si>
    <t>99-N-pol 13</t>
  </si>
  <si>
    <t xml:space="preserve">Software pro řízení PC v učebně mastereye </t>
  </si>
  <si>
    <t>1204013370</t>
  </si>
  <si>
    <t>81</t>
  </si>
  <si>
    <t>-1736046252</t>
  </si>
  <si>
    <t>82</t>
  </si>
  <si>
    <t>725691628</t>
  </si>
  <si>
    <t>83</t>
  </si>
  <si>
    <t>-1668595379</t>
  </si>
  <si>
    <t>84</t>
  </si>
  <si>
    <t>-197965178</t>
  </si>
  <si>
    <t>85</t>
  </si>
  <si>
    <t>-184670346</t>
  </si>
  <si>
    <t>86</t>
  </si>
  <si>
    <t>457758067</t>
  </si>
  <si>
    <t>87</t>
  </si>
  <si>
    <t>1473428448</t>
  </si>
  <si>
    <t>03 - Jazyková učebna</t>
  </si>
  <si>
    <t>Doprava, montáž a sestavení vybavení, pol 1-7</t>
  </si>
  <si>
    <t>-1704470940</t>
  </si>
  <si>
    <t>Jazyková katedra vč- laborat. stolu učitele - viz specifikace</t>
  </si>
  <si>
    <t>598534398</t>
  </si>
  <si>
    <t>"Jazyková katedra - specifikace" 1</t>
  </si>
  <si>
    <t>- ovládací pult - ovládání mikrospínači, min. 2 displeje zobrazující aktuální funkce laboratoře, :</t>
  </si>
  <si>
    <t xml:space="preserve">- dotykový LCD displej zabudovaný do ovládacího pultu, velikost displeje 19" : </t>
  </si>
  <si>
    <t xml:space="preserve">- SW v češtině aktualizovatelný přes rozhraní RJ-45 : </t>
  </si>
  <si>
    <t xml:space="preserve">- funkce - tvorba skupin, páry, odposlechy, nahrávání s grafickou vizualizací, elektronické přihlášení, vstup SD, CD mechanika s dálkovým ovládáním : </t>
  </si>
  <si>
    <t xml:space="preserve">- integrovaná časomíra, ovládací pult zabudovaný do katedry : </t>
  </si>
  <si>
    <t xml:space="preserve">- Katedra s uzamykatelnou kovovou roletkou, 2ks uzamykatelnými skříňkami pro PC a techniku, 1ks uzamykatelný šuplík : </t>
  </si>
  <si>
    <t xml:space="preserve">- rozměr pracovní plochy minim. 150 x 70 cm, šířka levé skříňky/kontejneru minim. 50cm, šířka pravé minim. 25cm, výška katedry 75cm : </t>
  </si>
  <si>
    <t xml:space="preserve">- provedení - materiál  LTD min. tl. 18mm s ABS hranou min. tl. 2,0mm : </t>
  </si>
  <si>
    <t xml:space="preserve">- plnohodnotné propojení s PC : </t>
  </si>
  <si>
    <t>- včetně PC - procesor minim. 2600 bodů dle CPU benchmark, operační pamět minim. 4GB, DVD RW, HD minim. 320 GB, operační systém kompatibilní s Win :</t>
  </si>
  <si>
    <t>766-pol 3</t>
  </si>
  <si>
    <t>Žákovská stanice - viz specifikace</t>
  </si>
  <si>
    <t>-2026163285</t>
  </si>
  <si>
    <t>"žákovská stanice - specifikace" 25</t>
  </si>
  <si>
    <t xml:space="preserve">- žákovský připojovací modul s možností elektronického přihlášení žáka : </t>
  </si>
  <si>
    <t xml:space="preserve">- konektor pro připojení žákovských sluchátek : </t>
  </si>
  <si>
    <t xml:space="preserve">- elektronické přihlášení žáka je avizováno světelnou signalizací na jazykové laboratoři : </t>
  </si>
  <si>
    <t xml:space="preserve">- modul bude instalovaný na pevno do žákovské lavice : </t>
  </si>
  <si>
    <t xml:space="preserve">- přívodní kabely k modulu NEBUDOU taženy po horní ploše desky stolu : </t>
  </si>
  <si>
    <t>-915443363</t>
  </si>
  <si>
    <t>392452062</t>
  </si>
  <si>
    <t>Ovládací modul (avmedia)</t>
  </si>
  <si>
    <t>-321362255</t>
  </si>
  <si>
    <t>Software - SmartClass+ HUB</t>
  </si>
  <si>
    <t>1903981721</t>
  </si>
  <si>
    <t>99-M-pol 06</t>
  </si>
  <si>
    <t>Software - SmartClass+ CONTENT, Let's talk!</t>
  </si>
  <si>
    <t>292129961</t>
  </si>
  <si>
    <t>DVPP (proškolení 5 zaměstnanců)</t>
  </si>
  <si>
    <t>1755850807</t>
  </si>
  <si>
    <t>99-N-pol 08</t>
  </si>
  <si>
    <t>Nabíjecí stanice</t>
  </si>
  <si>
    <t>-1974506757</t>
  </si>
  <si>
    <t>CD přehrávač</t>
  </si>
  <si>
    <t>1775210444</t>
  </si>
  <si>
    <t>Externí mechanika CD/DVD</t>
  </si>
  <si>
    <t>2029465151</t>
  </si>
  <si>
    <t>-1612979286</t>
  </si>
  <si>
    <t>881791410</t>
  </si>
  <si>
    <t>Wireless WiFi Repeater-zesilovač WiFi signálu</t>
  </si>
  <si>
    <t>-877621097</t>
  </si>
  <si>
    <t>99-N-pol 14</t>
  </si>
  <si>
    <t>Monitoring jednotek</t>
  </si>
  <si>
    <t>-367895619</t>
  </si>
  <si>
    <t>99-N-pol 15</t>
  </si>
  <si>
    <t>Prodlužovací kabel vinutý, dl. min. 5 m</t>
  </si>
  <si>
    <t>-846915319</t>
  </si>
  <si>
    <t>99-N-pol 16</t>
  </si>
  <si>
    <t>Propojovací kabel (student) - viz specifikace</t>
  </si>
  <si>
    <t>-1061927648</t>
  </si>
  <si>
    <t>"Propojovací kabel (student) - specifikace" 25</t>
  </si>
  <si>
    <t xml:space="preserve">- propojení mezi učitelským pracovištěm a žákovským modulem : </t>
  </si>
  <si>
    <t xml:space="preserve">- délka dle jednotlivých vzdáleností žákovských modulů od učitelského pracoviště, 2,0-8,0m : </t>
  </si>
  <si>
    <t>99-N-pol 17</t>
  </si>
  <si>
    <t>D+M instalace jazykové laboratoře</t>
  </si>
  <si>
    <t>-933370712</t>
  </si>
  <si>
    <t>"instalace" 1</t>
  </si>
  <si>
    <t xml:space="preserve">- kompletní odborná instalace jazykové laboratoře, propojení s PC, konektory, kabeláže, lištování, oživení techniky, : </t>
  </si>
  <si>
    <t xml:space="preserve">- včetně práce techniků a dopravy : </t>
  </si>
  <si>
    <t>04 - Schodolez</t>
  </si>
  <si>
    <t xml:space="preserve">    98-M - Ostatní vybavení</t>
  </si>
  <si>
    <t>98-M</t>
  </si>
  <si>
    <t>Ostatní vybavení</t>
  </si>
  <si>
    <t>98-M-pol 01</t>
  </si>
  <si>
    <t>Mobilní schodišťová plošina, schodolez typ SA3 s obsluhou (ALTECH).</t>
  </si>
  <si>
    <t>1743067030</t>
  </si>
  <si>
    <t>"specifikace" 1</t>
  </si>
  <si>
    <t>- Nosnost zařízení je 160kg, rozměry: výška 918 mm, délka 1486mm, šířka 690 mm.</t>
  </si>
  <si>
    <t>- Váha: náhonový rám 38,4 kg, konzola 16,5 kg, baterie 10,1 kg. Rychlost stoupání 6,5m/min., rychlost klesání 10 m/min.</t>
  </si>
  <si>
    <t>- Pohon: baterie 2 x 6V, 12 V 20Ah. Dojezd na jedno nabití akumulátorů je 650 schodů/35 pater, doba nabíjení 8 h.</t>
  </si>
  <si>
    <t>- Minimální délka podesty pro vytočení 1250 mm x 1250 mm. Maximální sklon schodiště 35°.</t>
  </si>
  <si>
    <t>- Obsluhu zařízení zajišťuje doprovodná osoba, která nemusí používat při provozu fyzickou sílu, a používá se pro standardní mechanické vozíky.</t>
  </si>
  <si>
    <t>- Je vhodný pro většinu schodišť mimo schodiště točitá.</t>
  </si>
  <si>
    <t>ZŠ Vyhlídka Valašské Meziříčí-Rozvoj klíčových kompetencí v oblasti počítačových a jazykových technologií</t>
  </si>
  <si>
    <t>Město Valašské Meziříčí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</si>
</sst>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4" fontId="2" fillId="6" borderId="0" xfId="0" applyNumberFormat="1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7" borderId="0" xfId="0" applyNumberFormat="1" applyFont="1" applyFill="1" applyAlignment="1" applyProtection="1">
      <alignment horizontal="left" vertical="center"/>
    </xf>
    <xf numFmtId="0" fontId="2" fillId="7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3" borderId="22" xfId="0" applyNumberFormat="1" applyFont="1" applyFill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3" borderId="22" xfId="0" applyNumberFormat="1" applyFont="1" applyFill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3" borderId="14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165" fontId="2" fillId="6" borderId="0" xfId="0" applyNumberFormat="1" applyFont="1" applyFill="1" applyAlignment="1" applyProtection="1">
      <alignment horizontal="left" vertical="center"/>
    </xf>
    <xf numFmtId="0" fontId="2" fillId="6" borderId="0" xfId="0" applyFont="1" applyFill="1" applyAlignment="1" applyProtection="1">
      <alignment horizontal="left" vertical="center"/>
    </xf>
    <xf numFmtId="0" fontId="2" fillId="6" borderId="0" xfId="0" applyFont="1" applyFill="1" applyAlignment="1" applyProtection="1">
      <alignment horizontal="left" vertical="center"/>
    </xf>
    <xf numFmtId="4" fontId="22" fillId="6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230" t="s">
        <v>5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>
      <c r="B5" s="12"/>
      <c r="D5" s="16" t="s">
        <v>13</v>
      </c>
      <c r="K5" s="242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R5" s="12"/>
      <c r="BE5" s="239" t="s">
        <v>15</v>
      </c>
      <c r="BS5" s="9" t="s">
        <v>6</v>
      </c>
    </row>
    <row r="6" spans="1:74" s="1" customFormat="1" ht="36.950000000000003" customHeight="1">
      <c r="B6" s="12"/>
      <c r="D6" s="18" t="s">
        <v>16</v>
      </c>
      <c r="K6" s="243" t="s">
        <v>947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R6" s="12"/>
      <c r="BE6" s="240"/>
      <c r="BS6" s="9" t="s">
        <v>6</v>
      </c>
    </row>
    <row r="7" spans="1:74" s="1" customFormat="1" ht="12" customHeight="1">
      <c r="B7" s="12"/>
      <c r="D7" s="19" t="s">
        <v>17</v>
      </c>
      <c r="K7" s="17" t="s">
        <v>1</v>
      </c>
      <c r="AK7" s="19" t="s">
        <v>18</v>
      </c>
      <c r="AN7" s="17" t="s">
        <v>1</v>
      </c>
      <c r="AR7" s="12"/>
      <c r="BE7" s="240"/>
      <c r="BS7" s="9" t="s">
        <v>6</v>
      </c>
    </row>
    <row r="8" spans="1:74" s="1" customFormat="1" ht="12" customHeight="1">
      <c r="B8" s="12"/>
      <c r="D8" s="19" t="s">
        <v>19</v>
      </c>
      <c r="K8" s="17" t="s">
        <v>20</v>
      </c>
      <c r="AK8" s="19" t="s">
        <v>21</v>
      </c>
      <c r="AN8" s="79">
        <v>44658</v>
      </c>
      <c r="AR8" s="12"/>
      <c r="BE8" s="240"/>
      <c r="BS8" s="9" t="s">
        <v>6</v>
      </c>
    </row>
    <row r="9" spans="1:74" s="1" customFormat="1" ht="14.45" customHeight="1">
      <c r="B9" s="12"/>
      <c r="AR9" s="12"/>
      <c r="BE9" s="240"/>
      <c r="BS9" s="9" t="s">
        <v>6</v>
      </c>
    </row>
    <row r="10" spans="1:74" s="1" customFormat="1" ht="12" customHeight="1">
      <c r="B10" s="12"/>
      <c r="D10" s="19" t="s">
        <v>22</v>
      </c>
      <c r="K10" s="1" t="s">
        <v>948</v>
      </c>
      <c r="AK10" s="19" t="s">
        <v>23</v>
      </c>
      <c r="AN10" s="17" t="s">
        <v>1</v>
      </c>
      <c r="AR10" s="12"/>
      <c r="BE10" s="240"/>
      <c r="BS10" s="9" t="s">
        <v>6</v>
      </c>
    </row>
    <row r="11" spans="1:74" s="1" customFormat="1" ht="18.399999999999999" customHeight="1">
      <c r="B11" s="12"/>
      <c r="E11" s="17" t="s">
        <v>20</v>
      </c>
      <c r="AK11" s="19" t="s">
        <v>24</v>
      </c>
      <c r="AN11" s="17" t="s">
        <v>1</v>
      </c>
      <c r="AR11" s="12"/>
      <c r="BE11" s="240"/>
      <c r="BS11" s="9" t="s">
        <v>6</v>
      </c>
    </row>
    <row r="12" spans="1:74" s="1" customFormat="1" ht="6.95" customHeight="1">
      <c r="B12" s="12"/>
      <c r="AR12" s="12"/>
      <c r="BE12" s="240"/>
      <c r="BS12" s="9" t="s">
        <v>6</v>
      </c>
    </row>
    <row r="13" spans="1:74" s="1" customFormat="1" ht="12" customHeight="1">
      <c r="B13" s="12"/>
      <c r="D13" s="19" t="s">
        <v>25</v>
      </c>
      <c r="AK13" s="19" t="s">
        <v>23</v>
      </c>
      <c r="AN13" s="80" t="s">
        <v>26</v>
      </c>
      <c r="AR13" s="12"/>
      <c r="BE13" s="240"/>
      <c r="BS13" s="9" t="s">
        <v>6</v>
      </c>
    </row>
    <row r="14" spans="1:74" ht="12.75">
      <c r="B14" s="12"/>
      <c r="E14" s="244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19" t="s">
        <v>24</v>
      </c>
      <c r="AN14" s="80" t="s">
        <v>26</v>
      </c>
      <c r="AR14" s="12"/>
      <c r="BE14" s="240"/>
      <c r="BS14" s="9" t="s">
        <v>6</v>
      </c>
    </row>
    <row r="15" spans="1:74" s="1" customFormat="1" ht="6.95" customHeight="1">
      <c r="B15" s="12"/>
      <c r="AR15" s="12"/>
      <c r="BE15" s="240"/>
      <c r="BS15" s="9" t="s">
        <v>3</v>
      </c>
    </row>
    <row r="16" spans="1:74" s="1" customFormat="1" ht="12" customHeight="1">
      <c r="B16" s="12"/>
      <c r="D16" s="19" t="s">
        <v>27</v>
      </c>
      <c r="AK16" s="19" t="s">
        <v>23</v>
      </c>
      <c r="AN16" s="17" t="s">
        <v>1</v>
      </c>
      <c r="AR16" s="12"/>
      <c r="BE16" s="240"/>
      <c r="BS16" s="9" t="s">
        <v>3</v>
      </c>
    </row>
    <row r="17" spans="1:71" s="1" customFormat="1" ht="18.399999999999999" customHeight="1">
      <c r="B17" s="12"/>
      <c r="E17" s="17" t="s">
        <v>20</v>
      </c>
      <c r="AK17" s="19" t="s">
        <v>24</v>
      </c>
      <c r="AN17" s="17" t="s">
        <v>1</v>
      </c>
      <c r="AR17" s="12"/>
      <c r="BE17" s="240"/>
      <c r="BS17" s="9" t="s">
        <v>28</v>
      </c>
    </row>
    <row r="18" spans="1:71" s="1" customFormat="1" ht="6.95" customHeight="1">
      <c r="B18" s="12"/>
      <c r="AR18" s="12"/>
      <c r="BE18" s="240"/>
      <c r="BS18" s="9" t="s">
        <v>6</v>
      </c>
    </row>
    <row r="19" spans="1:71" s="1" customFormat="1" ht="12" customHeight="1">
      <c r="B19" s="12"/>
      <c r="D19" s="19" t="s">
        <v>29</v>
      </c>
      <c r="AK19" s="19" t="s">
        <v>23</v>
      </c>
      <c r="AN19" s="17" t="s">
        <v>1</v>
      </c>
      <c r="AR19" s="12"/>
      <c r="BE19" s="240"/>
      <c r="BS19" s="9" t="s">
        <v>6</v>
      </c>
    </row>
    <row r="20" spans="1:71" s="1" customFormat="1" ht="18.399999999999999" customHeight="1">
      <c r="B20" s="12"/>
      <c r="E20" s="17" t="s">
        <v>20</v>
      </c>
      <c r="AK20" s="19" t="s">
        <v>24</v>
      </c>
      <c r="AN20" s="17" t="s">
        <v>1</v>
      </c>
      <c r="AR20" s="12"/>
      <c r="BE20" s="240"/>
      <c r="BS20" s="9" t="s">
        <v>28</v>
      </c>
    </row>
    <row r="21" spans="1:71" s="1" customFormat="1" ht="6.95" customHeight="1">
      <c r="B21" s="12"/>
      <c r="AR21" s="12"/>
      <c r="BE21" s="240"/>
    </row>
    <row r="22" spans="1:71" s="1" customFormat="1" ht="12" customHeight="1">
      <c r="B22" s="12"/>
      <c r="D22" s="19" t="s">
        <v>30</v>
      </c>
      <c r="AR22" s="12"/>
      <c r="BE22" s="240"/>
    </row>
    <row r="23" spans="1:71" s="1" customFormat="1" ht="16.5" customHeight="1">
      <c r="B23" s="12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12"/>
      <c r="BE23" s="240"/>
    </row>
    <row r="24" spans="1:71" s="1" customFormat="1" ht="6.95" customHeight="1">
      <c r="B24" s="12"/>
      <c r="AR24" s="12"/>
      <c r="BE24" s="240"/>
    </row>
    <row r="25" spans="1:71" s="1" customFormat="1" ht="6.95" customHeight="1">
      <c r="B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2"/>
      <c r="BE25" s="240"/>
    </row>
    <row r="26" spans="1:71" s="2" customFormat="1" ht="25.9" customHeight="1">
      <c r="A26" s="21"/>
      <c r="B26" s="22"/>
      <c r="C26" s="21"/>
      <c r="D26" s="23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7">
        <f>ROUND(AG94,2)</f>
        <v>0</v>
      </c>
      <c r="AL26" s="248"/>
      <c r="AM26" s="248"/>
      <c r="AN26" s="248"/>
      <c r="AO26" s="248"/>
      <c r="AP26" s="21"/>
      <c r="AQ26" s="21"/>
      <c r="AR26" s="22"/>
      <c r="BE26" s="240"/>
    </row>
    <row r="27" spans="1:71" s="2" customFormat="1" ht="6.95" customHeight="1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240"/>
    </row>
    <row r="28" spans="1:71" s="2" customFormat="1" ht="12.75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249" t="s">
        <v>32</v>
      </c>
      <c r="M28" s="249"/>
      <c r="N28" s="249"/>
      <c r="O28" s="249"/>
      <c r="P28" s="249"/>
      <c r="Q28" s="21"/>
      <c r="R28" s="21"/>
      <c r="S28" s="21"/>
      <c r="T28" s="21"/>
      <c r="U28" s="21"/>
      <c r="V28" s="21"/>
      <c r="W28" s="249" t="s">
        <v>33</v>
      </c>
      <c r="X28" s="249"/>
      <c r="Y28" s="249"/>
      <c r="Z28" s="249"/>
      <c r="AA28" s="249"/>
      <c r="AB28" s="249"/>
      <c r="AC28" s="249"/>
      <c r="AD28" s="249"/>
      <c r="AE28" s="249"/>
      <c r="AF28" s="21"/>
      <c r="AG28" s="21"/>
      <c r="AH28" s="21"/>
      <c r="AI28" s="21"/>
      <c r="AJ28" s="21"/>
      <c r="AK28" s="249" t="s">
        <v>34</v>
      </c>
      <c r="AL28" s="249"/>
      <c r="AM28" s="249"/>
      <c r="AN28" s="249"/>
      <c r="AO28" s="249"/>
      <c r="AP28" s="21"/>
      <c r="AQ28" s="21"/>
      <c r="AR28" s="22"/>
      <c r="BE28" s="240"/>
    </row>
    <row r="29" spans="1:71" s="3" customFormat="1" ht="14.45" customHeight="1">
      <c r="B29" s="25"/>
      <c r="D29" s="19" t="s">
        <v>35</v>
      </c>
      <c r="F29" s="19" t="s">
        <v>36</v>
      </c>
      <c r="L29" s="234">
        <v>0.21</v>
      </c>
      <c r="M29" s="233"/>
      <c r="N29" s="233"/>
      <c r="O29" s="233"/>
      <c r="P29" s="233"/>
      <c r="W29" s="232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K29" s="232">
        <f>ROUND(AV94, 2)</f>
        <v>0</v>
      </c>
      <c r="AL29" s="233"/>
      <c r="AM29" s="233"/>
      <c r="AN29" s="233"/>
      <c r="AO29" s="233"/>
      <c r="AR29" s="25"/>
      <c r="BE29" s="241"/>
    </row>
    <row r="30" spans="1:71" s="3" customFormat="1" ht="14.45" customHeight="1">
      <c r="B30" s="25"/>
      <c r="F30" s="19" t="s">
        <v>37</v>
      </c>
      <c r="L30" s="234">
        <v>0.15</v>
      </c>
      <c r="M30" s="233"/>
      <c r="N30" s="233"/>
      <c r="O30" s="233"/>
      <c r="P30" s="233"/>
      <c r="W30" s="232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K30" s="232">
        <f>ROUND(AW94, 2)</f>
        <v>0</v>
      </c>
      <c r="AL30" s="233"/>
      <c r="AM30" s="233"/>
      <c r="AN30" s="233"/>
      <c r="AO30" s="233"/>
      <c r="AR30" s="25"/>
      <c r="BE30" s="241"/>
    </row>
    <row r="31" spans="1:71" s="3" customFormat="1" ht="14.45" hidden="1" customHeight="1">
      <c r="B31" s="25"/>
      <c r="F31" s="19" t="s">
        <v>38</v>
      </c>
      <c r="L31" s="234">
        <v>0.21</v>
      </c>
      <c r="M31" s="233"/>
      <c r="N31" s="233"/>
      <c r="O31" s="233"/>
      <c r="P31" s="233"/>
      <c r="W31" s="232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K31" s="232">
        <v>0</v>
      </c>
      <c r="AL31" s="233"/>
      <c r="AM31" s="233"/>
      <c r="AN31" s="233"/>
      <c r="AO31" s="233"/>
      <c r="AR31" s="25"/>
      <c r="BE31" s="241"/>
    </row>
    <row r="32" spans="1:71" s="3" customFormat="1" ht="14.45" hidden="1" customHeight="1">
      <c r="B32" s="25"/>
      <c r="F32" s="19" t="s">
        <v>39</v>
      </c>
      <c r="L32" s="234">
        <v>0.15</v>
      </c>
      <c r="M32" s="233"/>
      <c r="N32" s="233"/>
      <c r="O32" s="233"/>
      <c r="P32" s="233"/>
      <c r="W32" s="232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K32" s="232">
        <v>0</v>
      </c>
      <c r="AL32" s="233"/>
      <c r="AM32" s="233"/>
      <c r="AN32" s="233"/>
      <c r="AO32" s="233"/>
      <c r="AR32" s="25"/>
      <c r="BE32" s="241"/>
    </row>
    <row r="33" spans="1:57" s="3" customFormat="1" ht="14.45" hidden="1" customHeight="1">
      <c r="B33" s="25"/>
      <c r="F33" s="19" t="s">
        <v>40</v>
      </c>
      <c r="L33" s="234">
        <v>0</v>
      </c>
      <c r="M33" s="233"/>
      <c r="N33" s="233"/>
      <c r="O33" s="233"/>
      <c r="P33" s="233"/>
      <c r="W33" s="232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K33" s="232">
        <v>0</v>
      </c>
      <c r="AL33" s="233"/>
      <c r="AM33" s="233"/>
      <c r="AN33" s="233"/>
      <c r="AO33" s="233"/>
      <c r="AR33" s="25"/>
      <c r="BE33" s="241"/>
    </row>
    <row r="34" spans="1:57" s="2" customFormat="1" ht="6.95" customHeight="1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240"/>
    </row>
    <row r="35" spans="1:57" s="2" customFormat="1" ht="25.9" customHeight="1">
      <c r="A35" s="21"/>
      <c r="B35" s="22"/>
      <c r="C35" s="26"/>
      <c r="D35" s="27" t="s">
        <v>41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42</v>
      </c>
      <c r="U35" s="28"/>
      <c r="V35" s="28"/>
      <c r="W35" s="28"/>
      <c r="X35" s="238" t="s">
        <v>43</v>
      </c>
      <c r="Y35" s="236"/>
      <c r="Z35" s="236"/>
      <c r="AA35" s="236"/>
      <c r="AB35" s="236"/>
      <c r="AC35" s="28"/>
      <c r="AD35" s="28"/>
      <c r="AE35" s="28"/>
      <c r="AF35" s="28"/>
      <c r="AG35" s="28"/>
      <c r="AH35" s="28"/>
      <c r="AI35" s="28"/>
      <c r="AJ35" s="28"/>
      <c r="AK35" s="235">
        <f>SUM(AK26:AK33)</f>
        <v>0</v>
      </c>
      <c r="AL35" s="236"/>
      <c r="AM35" s="236"/>
      <c r="AN35" s="236"/>
      <c r="AO35" s="237"/>
      <c r="AP35" s="26"/>
      <c r="AQ35" s="26"/>
      <c r="AR35" s="22"/>
      <c r="BE35" s="21"/>
    </row>
    <row r="36" spans="1:57" s="2" customFormat="1" ht="6.95" customHeight="1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pans="1:57" s="2" customFormat="1" ht="14.45" customHeight="1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30"/>
      <c r="D49" s="31" t="s">
        <v>44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45</v>
      </c>
      <c r="AI49" s="32"/>
      <c r="AJ49" s="32"/>
      <c r="AK49" s="32"/>
      <c r="AL49" s="32"/>
      <c r="AM49" s="32"/>
      <c r="AN49" s="32"/>
      <c r="AO49" s="32"/>
      <c r="AR49" s="30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1"/>
      <c r="B60" s="22"/>
      <c r="C60" s="21"/>
      <c r="D60" s="33" t="s">
        <v>46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47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46</v>
      </c>
      <c r="AI60" s="24"/>
      <c r="AJ60" s="24"/>
      <c r="AK60" s="24"/>
      <c r="AL60" s="24"/>
      <c r="AM60" s="33" t="s">
        <v>47</v>
      </c>
      <c r="AN60" s="24"/>
      <c r="AO60" s="24"/>
      <c r="AP60" s="21"/>
      <c r="AQ60" s="21"/>
      <c r="AR60" s="22"/>
      <c r="BE60" s="21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1"/>
      <c r="B64" s="22"/>
      <c r="C64" s="21"/>
      <c r="D64" s="31" t="s">
        <v>48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49</v>
      </c>
      <c r="AI64" s="34"/>
      <c r="AJ64" s="34"/>
      <c r="AK64" s="34"/>
      <c r="AL64" s="34"/>
      <c r="AM64" s="34"/>
      <c r="AN64" s="34"/>
      <c r="AO64" s="34"/>
      <c r="AP64" s="21"/>
      <c r="AQ64" s="21"/>
      <c r="AR64" s="22"/>
      <c r="BE64" s="21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1"/>
      <c r="B75" s="22"/>
      <c r="C75" s="21"/>
      <c r="D75" s="33" t="s">
        <v>46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47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46</v>
      </c>
      <c r="AI75" s="24"/>
      <c r="AJ75" s="24"/>
      <c r="AK75" s="24"/>
      <c r="AL75" s="24"/>
      <c r="AM75" s="33" t="s">
        <v>47</v>
      </c>
      <c r="AN75" s="24"/>
      <c r="AO75" s="24"/>
      <c r="AP75" s="21"/>
      <c r="AQ75" s="21"/>
      <c r="AR75" s="22"/>
      <c r="BE75" s="21"/>
    </row>
    <row r="76" spans="1:57" s="2" customFormat="1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pans="1:57" s="2" customFormat="1" ht="6.95" customHeight="1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2"/>
      <c r="BE77" s="21"/>
    </row>
    <row r="81" spans="1:91" s="2" customFormat="1" ht="6.95" customHeight="1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2"/>
      <c r="BE81" s="21"/>
    </row>
    <row r="82" spans="1:91" s="2" customFormat="1" ht="24.95" customHeight="1">
      <c r="A82" s="21"/>
      <c r="B82" s="22"/>
      <c r="C82" s="13" t="s">
        <v>50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pans="1:91" s="2" customFormat="1" ht="6.95" customHeight="1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pans="1:91" s="4" customFormat="1" ht="12" customHeight="1">
      <c r="B84" s="39"/>
      <c r="C84" s="19" t="s">
        <v>13</v>
      </c>
      <c r="L84" s="4" t="str">
        <f>K5</f>
        <v>KO-024</v>
      </c>
      <c r="AR84" s="39"/>
    </row>
    <row r="85" spans="1:91" s="5" customFormat="1" ht="36.950000000000003" customHeight="1">
      <c r="B85" s="40"/>
      <c r="C85" s="41" t="s">
        <v>16</v>
      </c>
      <c r="L85" s="252" t="str">
        <f>K6</f>
        <v>ZŠ Vyhlídka Valašské Meziříčí-Rozvoj klíčových kompetencí v oblasti počítačových a jazykových technologií</v>
      </c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K85" s="253"/>
      <c r="AL85" s="253"/>
      <c r="AM85" s="253"/>
      <c r="AN85" s="253"/>
      <c r="AO85" s="253"/>
      <c r="AR85" s="40"/>
    </row>
    <row r="86" spans="1:91" s="2" customFormat="1" ht="6.95" customHeight="1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pans="1:91" s="2" customFormat="1" ht="12" customHeight="1">
      <c r="A87" s="21"/>
      <c r="B87" s="22"/>
      <c r="C87" s="19" t="s">
        <v>19</v>
      </c>
      <c r="D87" s="21"/>
      <c r="E87" s="21"/>
      <c r="F87" s="21"/>
      <c r="G87" s="21"/>
      <c r="H87" s="21"/>
      <c r="I87" s="21"/>
      <c r="J87" s="21"/>
      <c r="K87" s="21"/>
      <c r="L87" s="42" t="str">
        <f>IF(K8="","",K8)</f>
        <v xml:space="preserve"> 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9" t="s">
        <v>21</v>
      </c>
      <c r="AJ87" s="21"/>
      <c r="AK87" s="21"/>
      <c r="AL87" s="21"/>
      <c r="AM87" s="254">
        <f>IF(AN8= "","",AN8)</f>
        <v>44658</v>
      </c>
      <c r="AN87" s="254"/>
      <c r="AO87" s="21"/>
      <c r="AP87" s="21"/>
      <c r="AQ87" s="21"/>
      <c r="AR87" s="22"/>
      <c r="BE87" s="21"/>
    </row>
    <row r="88" spans="1:91" s="2" customFormat="1" ht="6.95" customHeight="1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pans="1:91" s="2" customFormat="1" ht="15.2" customHeight="1">
      <c r="A89" s="21"/>
      <c r="B89" s="22"/>
      <c r="C89" s="19" t="s">
        <v>22</v>
      </c>
      <c r="D89" s="21"/>
      <c r="E89" s="21"/>
      <c r="F89" s="21"/>
      <c r="G89" s="21"/>
      <c r="H89" s="21"/>
      <c r="I89" s="21"/>
      <c r="J89" s="21"/>
      <c r="K89" s="21"/>
      <c r="L89" s="4" t="str">
        <f>IF(E11= "","",E11)</f>
        <v xml:space="preserve"> 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9" t="s">
        <v>27</v>
      </c>
      <c r="AJ89" s="21"/>
      <c r="AK89" s="21"/>
      <c r="AL89" s="21"/>
      <c r="AM89" s="255" t="str">
        <f>IF(E17="","",E17)</f>
        <v xml:space="preserve"> </v>
      </c>
      <c r="AN89" s="256"/>
      <c r="AO89" s="256"/>
      <c r="AP89" s="256"/>
      <c r="AQ89" s="21"/>
      <c r="AR89" s="22"/>
      <c r="AS89" s="260" t="s">
        <v>51</v>
      </c>
      <c r="AT89" s="261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1"/>
    </row>
    <row r="90" spans="1:91" s="2" customFormat="1" ht="15.2" customHeight="1">
      <c r="A90" s="21"/>
      <c r="B90" s="22"/>
      <c r="C90" s="19" t="s">
        <v>25</v>
      </c>
      <c r="D90" s="21"/>
      <c r="E90" s="21"/>
      <c r="F90" s="21"/>
      <c r="G90" s="21"/>
      <c r="H90" s="21"/>
      <c r="I90" s="21"/>
      <c r="J90" s="21"/>
      <c r="K90" s="21"/>
      <c r="L90" s="4">
        <f>IF(E14= "Vyplň údaj","",E14)</f>
        <v>0</v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9" t="s">
        <v>29</v>
      </c>
      <c r="AJ90" s="21"/>
      <c r="AK90" s="21"/>
      <c r="AL90" s="21"/>
      <c r="AM90" s="255" t="str">
        <f>IF(E20="","",E20)</f>
        <v xml:space="preserve"> </v>
      </c>
      <c r="AN90" s="256"/>
      <c r="AO90" s="256"/>
      <c r="AP90" s="256"/>
      <c r="AQ90" s="21"/>
      <c r="AR90" s="22"/>
      <c r="AS90" s="262"/>
      <c r="AT90" s="263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1"/>
    </row>
    <row r="91" spans="1:91" s="2" customFormat="1" ht="10.9" customHeight="1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262"/>
      <c r="AT91" s="263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1"/>
    </row>
    <row r="92" spans="1:91" s="2" customFormat="1" ht="29.25" customHeight="1">
      <c r="A92" s="21"/>
      <c r="B92" s="22"/>
      <c r="C92" s="264" t="s">
        <v>52</v>
      </c>
      <c r="D92" s="265"/>
      <c r="E92" s="265"/>
      <c r="F92" s="265"/>
      <c r="G92" s="265"/>
      <c r="H92" s="47"/>
      <c r="I92" s="267" t="s">
        <v>53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6" t="s">
        <v>54</v>
      </c>
      <c r="AH92" s="265"/>
      <c r="AI92" s="265"/>
      <c r="AJ92" s="265"/>
      <c r="AK92" s="265"/>
      <c r="AL92" s="265"/>
      <c r="AM92" s="265"/>
      <c r="AN92" s="267" t="s">
        <v>55</v>
      </c>
      <c r="AO92" s="265"/>
      <c r="AP92" s="268"/>
      <c r="AQ92" s="48" t="s">
        <v>56</v>
      </c>
      <c r="AR92" s="22"/>
      <c r="AS92" s="49" t="s">
        <v>57</v>
      </c>
      <c r="AT92" s="50" t="s">
        <v>58</v>
      </c>
      <c r="AU92" s="50" t="s">
        <v>59</v>
      </c>
      <c r="AV92" s="50" t="s">
        <v>60</v>
      </c>
      <c r="AW92" s="50" t="s">
        <v>61</v>
      </c>
      <c r="AX92" s="50" t="s">
        <v>62</v>
      </c>
      <c r="AY92" s="50" t="s">
        <v>63</v>
      </c>
      <c r="AZ92" s="50" t="s">
        <v>64</v>
      </c>
      <c r="BA92" s="50" t="s">
        <v>65</v>
      </c>
      <c r="BB92" s="50" t="s">
        <v>66</v>
      </c>
      <c r="BC92" s="50" t="s">
        <v>67</v>
      </c>
      <c r="BD92" s="51" t="s">
        <v>68</v>
      </c>
      <c r="BE92" s="21"/>
    </row>
    <row r="93" spans="1:91" s="2" customFormat="1" ht="10.9" customHeight="1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1"/>
    </row>
    <row r="94" spans="1:91" s="6" customFormat="1" ht="32.450000000000003" customHeight="1">
      <c r="B94" s="55"/>
      <c r="C94" s="56" t="s">
        <v>69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257">
        <f>ROUND(SUM(AG95:AG98),2)</f>
        <v>0</v>
      </c>
      <c r="AH94" s="257"/>
      <c r="AI94" s="257"/>
      <c r="AJ94" s="257"/>
      <c r="AK94" s="257"/>
      <c r="AL94" s="257"/>
      <c r="AM94" s="257"/>
      <c r="AN94" s="258">
        <f>SUM(AG94,AT94)</f>
        <v>0</v>
      </c>
      <c r="AO94" s="258"/>
      <c r="AP94" s="258"/>
      <c r="AQ94" s="58" t="s">
        <v>1</v>
      </c>
      <c r="AR94" s="55"/>
      <c r="AS94" s="59">
        <f>ROUND(SUM(AS95:AS98),2)</f>
        <v>0</v>
      </c>
      <c r="AT94" s="60">
        <f>ROUND(SUM(AV94:AW94),2)</f>
        <v>0</v>
      </c>
      <c r="AU94" s="61">
        <f>ROUND(SUM(AU95:AU98),5)</f>
        <v>0</v>
      </c>
      <c r="AV94" s="60">
        <f>ROUND(AZ94*L29,2)</f>
        <v>0</v>
      </c>
      <c r="AW94" s="60">
        <f>ROUND(BA94*L30,2)</f>
        <v>0</v>
      </c>
      <c r="AX94" s="60">
        <f>ROUND(BB94*L29,2)</f>
        <v>0</v>
      </c>
      <c r="AY94" s="60">
        <f>ROUND(BC94*L30,2)</f>
        <v>0</v>
      </c>
      <c r="AZ94" s="60">
        <f>ROUND(SUM(AZ95:AZ98),2)</f>
        <v>0</v>
      </c>
      <c r="BA94" s="60">
        <f>ROUND(SUM(BA95:BA98),2)</f>
        <v>0</v>
      </c>
      <c r="BB94" s="60">
        <f>ROUND(SUM(BB95:BB98),2)</f>
        <v>0</v>
      </c>
      <c r="BC94" s="60">
        <f>ROUND(SUM(BC95:BC98),2)</f>
        <v>0</v>
      </c>
      <c r="BD94" s="62">
        <f>ROUND(SUM(BD95:BD98),2)</f>
        <v>0</v>
      </c>
      <c r="BS94" s="63" t="s">
        <v>70</v>
      </c>
      <c r="BT94" s="63" t="s">
        <v>71</v>
      </c>
      <c r="BU94" s="64" t="s">
        <v>72</v>
      </c>
      <c r="BV94" s="63" t="s">
        <v>73</v>
      </c>
      <c r="BW94" s="63" t="s">
        <v>4</v>
      </c>
      <c r="BX94" s="63" t="s">
        <v>74</v>
      </c>
      <c r="CL94" s="63" t="s">
        <v>1</v>
      </c>
    </row>
    <row r="95" spans="1:91" s="7" customFormat="1" ht="16.5" customHeight="1">
      <c r="A95" s="65" t="s">
        <v>75</v>
      </c>
      <c r="B95" s="66"/>
      <c r="C95" s="67"/>
      <c r="D95" s="259" t="s">
        <v>76</v>
      </c>
      <c r="E95" s="259"/>
      <c r="F95" s="259"/>
      <c r="G95" s="259"/>
      <c r="H95" s="259"/>
      <c r="I95" s="68"/>
      <c r="J95" s="259" t="s">
        <v>77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50">
        <f>'01 - Stavební úpravy míst...'!J30</f>
        <v>0</v>
      </c>
      <c r="AH95" s="251"/>
      <c r="AI95" s="251"/>
      <c r="AJ95" s="251"/>
      <c r="AK95" s="251"/>
      <c r="AL95" s="251"/>
      <c r="AM95" s="251"/>
      <c r="AN95" s="250">
        <f>SUM(AG95,AT95)</f>
        <v>0</v>
      </c>
      <c r="AO95" s="251"/>
      <c r="AP95" s="251"/>
      <c r="AQ95" s="69" t="s">
        <v>78</v>
      </c>
      <c r="AR95" s="66"/>
      <c r="AS95" s="70">
        <v>0</v>
      </c>
      <c r="AT95" s="71">
        <f>ROUND(SUM(AV95:AW95),2)</f>
        <v>0</v>
      </c>
      <c r="AU95" s="72">
        <f>'01 - Stavební úpravy míst...'!P135</f>
        <v>0</v>
      </c>
      <c r="AV95" s="71">
        <f>'01 - Stavební úpravy míst...'!J33</f>
        <v>0</v>
      </c>
      <c r="AW95" s="71">
        <f>'01 - Stavební úpravy míst...'!J34</f>
        <v>0</v>
      </c>
      <c r="AX95" s="71">
        <f>'01 - Stavební úpravy míst...'!J35</f>
        <v>0</v>
      </c>
      <c r="AY95" s="71">
        <f>'01 - Stavební úpravy míst...'!J36</f>
        <v>0</v>
      </c>
      <c r="AZ95" s="71">
        <f>'01 - Stavební úpravy míst...'!F33</f>
        <v>0</v>
      </c>
      <c r="BA95" s="71">
        <f>'01 - Stavební úpravy míst...'!F34</f>
        <v>0</v>
      </c>
      <c r="BB95" s="71">
        <f>'01 - Stavební úpravy míst...'!F35</f>
        <v>0</v>
      </c>
      <c r="BC95" s="71">
        <f>'01 - Stavební úpravy míst...'!F36</f>
        <v>0</v>
      </c>
      <c r="BD95" s="73">
        <f>'01 - Stavební úpravy míst...'!F37</f>
        <v>0</v>
      </c>
      <c r="BT95" s="74" t="s">
        <v>79</v>
      </c>
      <c r="BV95" s="74" t="s">
        <v>73</v>
      </c>
      <c r="BW95" s="74" t="s">
        <v>80</v>
      </c>
      <c r="BX95" s="74" t="s">
        <v>4</v>
      </c>
      <c r="CL95" s="74" t="s">
        <v>1</v>
      </c>
      <c r="CM95" s="74" t="s">
        <v>81</v>
      </c>
    </row>
    <row r="96" spans="1:91" s="7" customFormat="1" ht="16.5" customHeight="1">
      <c r="A96" s="65" t="s">
        <v>75</v>
      </c>
      <c r="B96" s="66"/>
      <c r="C96" s="67"/>
      <c r="D96" s="259" t="s">
        <v>82</v>
      </c>
      <c r="E96" s="259"/>
      <c r="F96" s="259"/>
      <c r="G96" s="259"/>
      <c r="H96" s="259"/>
      <c r="I96" s="68"/>
      <c r="J96" s="259" t="s">
        <v>83</v>
      </c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59"/>
      <c r="Z96" s="259"/>
      <c r="AA96" s="259"/>
      <c r="AB96" s="259"/>
      <c r="AC96" s="259"/>
      <c r="AD96" s="259"/>
      <c r="AE96" s="259"/>
      <c r="AF96" s="259"/>
      <c r="AG96" s="250">
        <f>'02 - Počítačová učebna'!J30</f>
        <v>0</v>
      </c>
      <c r="AH96" s="251"/>
      <c r="AI96" s="251"/>
      <c r="AJ96" s="251"/>
      <c r="AK96" s="251"/>
      <c r="AL96" s="251"/>
      <c r="AM96" s="251"/>
      <c r="AN96" s="250">
        <f>SUM(AG96,AT96)</f>
        <v>0</v>
      </c>
      <c r="AO96" s="251"/>
      <c r="AP96" s="251"/>
      <c r="AQ96" s="69" t="s">
        <v>78</v>
      </c>
      <c r="AR96" s="66"/>
      <c r="AS96" s="70">
        <v>0</v>
      </c>
      <c r="AT96" s="71">
        <f>ROUND(SUM(AV96:AW96),2)</f>
        <v>0</v>
      </c>
      <c r="AU96" s="72">
        <f>'02 - Počítačová učebna'!P133</f>
        <v>0</v>
      </c>
      <c r="AV96" s="71">
        <f>'02 - Počítačová učebna'!J33</f>
        <v>0</v>
      </c>
      <c r="AW96" s="71">
        <f>'02 - Počítačová učebna'!J34</f>
        <v>0</v>
      </c>
      <c r="AX96" s="71">
        <f>'02 - Počítačová učebna'!J35</f>
        <v>0</v>
      </c>
      <c r="AY96" s="71">
        <f>'02 - Počítačová učebna'!J36</f>
        <v>0</v>
      </c>
      <c r="AZ96" s="71">
        <f>'02 - Počítačová učebna'!F33</f>
        <v>0</v>
      </c>
      <c r="BA96" s="71">
        <f>'02 - Počítačová učebna'!F34</f>
        <v>0</v>
      </c>
      <c r="BB96" s="71">
        <f>'02 - Počítačová učebna'!F35</f>
        <v>0</v>
      </c>
      <c r="BC96" s="71">
        <f>'02 - Počítačová učebna'!F36</f>
        <v>0</v>
      </c>
      <c r="BD96" s="73">
        <f>'02 - Počítačová učebna'!F37</f>
        <v>0</v>
      </c>
      <c r="BT96" s="74" t="s">
        <v>79</v>
      </c>
      <c r="BV96" s="74" t="s">
        <v>73</v>
      </c>
      <c r="BW96" s="74" t="s">
        <v>84</v>
      </c>
      <c r="BX96" s="74" t="s">
        <v>4</v>
      </c>
      <c r="CL96" s="74" t="s">
        <v>1</v>
      </c>
      <c r="CM96" s="74" t="s">
        <v>81</v>
      </c>
    </row>
    <row r="97" spans="1:91" s="7" customFormat="1" ht="16.5" customHeight="1">
      <c r="A97" s="65" t="s">
        <v>75</v>
      </c>
      <c r="B97" s="66"/>
      <c r="C97" s="67"/>
      <c r="D97" s="259" t="s">
        <v>85</v>
      </c>
      <c r="E97" s="259"/>
      <c r="F97" s="259"/>
      <c r="G97" s="259"/>
      <c r="H97" s="259"/>
      <c r="I97" s="68"/>
      <c r="J97" s="259" t="s">
        <v>86</v>
      </c>
      <c r="K97" s="259"/>
      <c r="L97" s="259"/>
      <c r="M97" s="259"/>
      <c r="N97" s="259"/>
      <c r="O97" s="259"/>
      <c r="P97" s="259"/>
      <c r="Q97" s="259"/>
      <c r="R97" s="259"/>
      <c r="S97" s="259"/>
      <c r="T97" s="259"/>
      <c r="U97" s="259"/>
      <c r="V97" s="259"/>
      <c r="W97" s="259"/>
      <c r="X97" s="259"/>
      <c r="Y97" s="259"/>
      <c r="Z97" s="259"/>
      <c r="AA97" s="259"/>
      <c r="AB97" s="259"/>
      <c r="AC97" s="259"/>
      <c r="AD97" s="259"/>
      <c r="AE97" s="259"/>
      <c r="AF97" s="259"/>
      <c r="AG97" s="250">
        <f>'03 - Jazyková učebna'!J30</f>
        <v>0</v>
      </c>
      <c r="AH97" s="251"/>
      <c r="AI97" s="251"/>
      <c r="AJ97" s="251"/>
      <c r="AK97" s="251"/>
      <c r="AL97" s="251"/>
      <c r="AM97" s="251"/>
      <c r="AN97" s="250">
        <f>SUM(AG97,AT97)</f>
        <v>0</v>
      </c>
      <c r="AO97" s="251"/>
      <c r="AP97" s="251"/>
      <c r="AQ97" s="69" t="s">
        <v>78</v>
      </c>
      <c r="AR97" s="66"/>
      <c r="AS97" s="70">
        <v>0</v>
      </c>
      <c r="AT97" s="71">
        <f>ROUND(SUM(AV97:AW97),2)</f>
        <v>0</v>
      </c>
      <c r="AU97" s="72">
        <f>'03 - Jazyková učebna'!P119</f>
        <v>0</v>
      </c>
      <c r="AV97" s="71">
        <f>'03 - Jazyková učebna'!J33</f>
        <v>0</v>
      </c>
      <c r="AW97" s="71">
        <f>'03 - Jazyková učebna'!J34</f>
        <v>0</v>
      </c>
      <c r="AX97" s="71">
        <f>'03 - Jazyková učebna'!J35</f>
        <v>0</v>
      </c>
      <c r="AY97" s="71">
        <f>'03 - Jazyková učebna'!J36</f>
        <v>0</v>
      </c>
      <c r="AZ97" s="71">
        <f>'03 - Jazyková učebna'!F33</f>
        <v>0</v>
      </c>
      <c r="BA97" s="71">
        <f>'03 - Jazyková učebna'!F34</f>
        <v>0</v>
      </c>
      <c r="BB97" s="71">
        <f>'03 - Jazyková učebna'!F35</f>
        <v>0</v>
      </c>
      <c r="BC97" s="71">
        <f>'03 - Jazyková učebna'!F36</f>
        <v>0</v>
      </c>
      <c r="BD97" s="73">
        <f>'03 - Jazyková učebna'!F37</f>
        <v>0</v>
      </c>
      <c r="BT97" s="74" t="s">
        <v>79</v>
      </c>
      <c r="BV97" s="74" t="s">
        <v>73</v>
      </c>
      <c r="BW97" s="74" t="s">
        <v>87</v>
      </c>
      <c r="BX97" s="74" t="s">
        <v>4</v>
      </c>
      <c r="CL97" s="74" t="s">
        <v>1</v>
      </c>
      <c r="CM97" s="74" t="s">
        <v>81</v>
      </c>
    </row>
    <row r="98" spans="1:91" s="7" customFormat="1" ht="16.5" customHeight="1">
      <c r="A98" s="65" t="s">
        <v>75</v>
      </c>
      <c r="B98" s="66"/>
      <c r="C98" s="67"/>
      <c r="D98" s="259" t="s">
        <v>88</v>
      </c>
      <c r="E98" s="259"/>
      <c r="F98" s="259"/>
      <c r="G98" s="259"/>
      <c r="H98" s="259"/>
      <c r="I98" s="68"/>
      <c r="J98" s="259" t="s">
        <v>89</v>
      </c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  <c r="Y98" s="259"/>
      <c r="Z98" s="259"/>
      <c r="AA98" s="259"/>
      <c r="AB98" s="259"/>
      <c r="AC98" s="259"/>
      <c r="AD98" s="259"/>
      <c r="AE98" s="259"/>
      <c r="AF98" s="259"/>
      <c r="AG98" s="250">
        <f>'04 - Schodolez'!J30</f>
        <v>0</v>
      </c>
      <c r="AH98" s="251"/>
      <c r="AI98" s="251"/>
      <c r="AJ98" s="251"/>
      <c r="AK98" s="251"/>
      <c r="AL98" s="251"/>
      <c r="AM98" s="251"/>
      <c r="AN98" s="250">
        <f>SUM(AG98,AT98)</f>
        <v>0</v>
      </c>
      <c r="AO98" s="251"/>
      <c r="AP98" s="251"/>
      <c r="AQ98" s="69" t="s">
        <v>78</v>
      </c>
      <c r="AR98" s="66"/>
      <c r="AS98" s="75">
        <v>0</v>
      </c>
      <c r="AT98" s="76">
        <f>ROUND(SUM(AV98:AW98),2)</f>
        <v>0</v>
      </c>
      <c r="AU98" s="77">
        <f>'04 - Schodolez'!P118</f>
        <v>0</v>
      </c>
      <c r="AV98" s="76">
        <f>'04 - Schodolez'!J33</f>
        <v>0</v>
      </c>
      <c r="AW98" s="76">
        <f>'04 - Schodolez'!J34</f>
        <v>0</v>
      </c>
      <c r="AX98" s="76">
        <f>'04 - Schodolez'!J35</f>
        <v>0</v>
      </c>
      <c r="AY98" s="76">
        <f>'04 - Schodolez'!J36</f>
        <v>0</v>
      </c>
      <c r="AZ98" s="76">
        <f>'04 - Schodolez'!F33</f>
        <v>0</v>
      </c>
      <c r="BA98" s="76">
        <f>'04 - Schodolez'!F34</f>
        <v>0</v>
      </c>
      <c r="BB98" s="76">
        <f>'04 - Schodolez'!F35</f>
        <v>0</v>
      </c>
      <c r="BC98" s="76">
        <f>'04 - Schodolez'!F36</f>
        <v>0</v>
      </c>
      <c r="BD98" s="78">
        <f>'04 - Schodolez'!F37</f>
        <v>0</v>
      </c>
      <c r="BT98" s="74" t="s">
        <v>79</v>
      </c>
      <c r="BV98" s="74" t="s">
        <v>73</v>
      </c>
      <c r="BW98" s="74" t="s">
        <v>90</v>
      </c>
      <c r="BX98" s="74" t="s">
        <v>4</v>
      </c>
      <c r="CL98" s="74" t="s">
        <v>1</v>
      </c>
      <c r="CM98" s="74" t="s">
        <v>81</v>
      </c>
    </row>
    <row r="99" spans="1:91" s="2" customFormat="1" ht="30" customHeight="1">
      <c r="A99" s="21"/>
      <c r="B99" s="22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2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</row>
    <row r="100" spans="1:91" s="2" customFormat="1" ht="6.95" customHeight="1">
      <c r="A100" s="21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22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</row>
  </sheetData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tavební úpravy míst...'!C2" display="/"/>
    <hyperlink ref="A96" location="'02 - Počítačová učebna'!C2" display="/"/>
    <hyperlink ref="A97" location="'03 - Jazyková učebna'!C2" display="/"/>
    <hyperlink ref="A98" location="'04 - Schodolez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workbookViewId="0">
      <selection activeCell="J18" sqref="J18"/>
    </sheetView>
  </sheetViews>
  <sheetFormatPr defaultRowHeight="11.25"/>
  <cols>
    <col min="1" max="1" width="8.33203125" style="81" customWidth="1"/>
    <col min="2" max="2" width="1.1640625" style="81" customWidth="1"/>
    <col min="3" max="3" width="4.1640625" style="81" customWidth="1"/>
    <col min="4" max="4" width="4.33203125" style="81" customWidth="1"/>
    <col min="5" max="5" width="17.1640625" style="81" customWidth="1"/>
    <col min="6" max="6" width="50.83203125" style="81" customWidth="1"/>
    <col min="7" max="7" width="7.5" style="81" customWidth="1"/>
    <col min="8" max="8" width="14" style="81" customWidth="1"/>
    <col min="9" max="9" width="15.83203125" style="81" customWidth="1"/>
    <col min="10" max="10" width="22.33203125" style="81" customWidth="1"/>
    <col min="11" max="11" width="22.33203125" style="81" hidden="1" customWidth="1"/>
    <col min="12" max="12" width="9.33203125" style="81" customWidth="1"/>
    <col min="13" max="13" width="10.83203125" style="81" hidden="1" customWidth="1"/>
    <col min="14" max="14" width="9.33203125" style="81" hidden="1"/>
    <col min="15" max="20" width="14.1640625" style="81" hidden="1" customWidth="1"/>
    <col min="21" max="21" width="16.33203125" style="81" hidden="1" customWidth="1"/>
    <col min="22" max="22" width="12.33203125" style="81" customWidth="1"/>
    <col min="23" max="23" width="16.33203125" style="81" customWidth="1"/>
    <col min="24" max="24" width="12.33203125" style="81" customWidth="1"/>
    <col min="25" max="25" width="15" style="81" customWidth="1"/>
    <col min="26" max="26" width="11" style="81" customWidth="1"/>
    <col min="27" max="27" width="15" style="81" customWidth="1"/>
    <col min="28" max="28" width="16.33203125" style="81" customWidth="1"/>
    <col min="29" max="29" width="11" style="81" customWidth="1"/>
    <col min="30" max="30" width="15" style="81" customWidth="1"/>
    <col min="31" max="31" width="16.33203125" style="81" customWidth="1"/>
    <col min="32" max="43" width="9.33203125" style="81"/>
    <col min="44" max="65" width="9.33203125" style="81" hidden="1"/>
    <col min="66" max="16384" width="9.33203125" style="81"/>
  </cols>
  <sheetData>
    <row r="2" spans="1:46" ht="36.950000000000003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83" t="s">
        <v>80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81</v>
      </c>
    </row>
    <row r="4" spans="1:46" ht="24.95" customHeight="1">
      <c r="B4" s="86"/>
      <c r="D4" s="87" t="s">
        <v>91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89" t="s">
        <v>16</v>
      </c>
      <c r="L6" s="86"/>
    </row>
    <row r="7" spans="1:46" ht="16.5" customHeight="1">
      <c r="B7" s="86"/>
      <c r="E7" s="271" t="str">
        <f>'Rekapitulace stavby'!K6</f>
        <v>ZŠ Vyhlídka Valašské Meziříčí-Rozvoj klíčových kompetencí v oblasti počítačových a jazykových technologií</v>
      </c>
      <c r="F7" s="272"/>
      <c r="G7" s="272"/>
      <c r="H7" s="272"/>
      <c r="L7" s="86"/>
    </row>
    <row r="8" spans="1:46" s="94" customFormat="1" ht="12" customHeight="1">
      <c r="A8" s="91"/>
      <c r="B8" s="92"/>
      <c r="C8" s="91"/>
      <c r="D8" s="89" t="s">
        <v>92</v>
      </c>
      <c r="E8" s="91"/>
      <c r="F8" s="91"/>
      <c r="G8" s="91"/>
      <c r="H8" s="91"/>
      <c r="I8" s="91"/>
      <c r="J8" s="91"/>
      <c r="K8" s="91"/>
      <c r="L8" s="93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</row>
    <row r="9" spans="1:46" s="94" customFormat="1" ht="16.5" customHeight="1">
      <c r="A9" s="91"/>
      <c r="B9" s="92"/>
      <c r="C9" s="91"/>
      <c r="D9" s="91"/>
      <c r="E9" s="269" t="s">
        <v>93</v>
      </c>
      <c r="F9" s="270"/>
      <c r="G9" s="270"/>
      <c r="H9" s="270"/>
      <c r="I9" s="91"/>
      <c r="J9" s="91"/>
      <c r="K9" s="91"/>
      <c r="L9" s="93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</row>
    <row r="10" spans="1:46" s="94" customFormat="1">
      <c r="A10" s="91"/>
      <c r="B10" s="92"/>
      <c r="C10" s="91"/>
      <c r="D10" s="91"/>
      <c r="E10" s="91"/>
      <c r="F10" s="91"/>
      <c r="G10" s="91"/>
      <c r="H10" s="91"/>
      <c r="I10" s="91"/>
      <c r="J10" s="91"/>
      <c r="K10" s="91"/>
      <c r="L10" s="93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</row>
    <row r="11" spans="1:46" s="94" customFormat="1" ht="12" customHeight="1">
      <c r="A11" s="91"/>
      <c r="B11" s="92"/>
      <c r="C11" s="91"/>
      <c r="D11" s="89" t="s">
        <v>17</v>
      </c>
      <c r="E11" s="91"/>
      <c r="F11" s="96" t="s">
        <v>1</v>
      </c>
      <c r="G11" s="91"/>
      <c r="H11" s="91"/>
      <c r="I11" s="89" t="s">
        <v>18</v>
      </c>
      <c r="J11" s="96" t="s">
        <v>1</v>
      </c>
      <c r="K11" s="91"/>
      <c r="L11" s="93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</row>
    <row r="12" spans="1:46" s="94" customFormat="1" ht="12" customHeight="1">
      <c r="A12" s="91"/>
      <c r="B12" s="92"/>
      <c r="C12" s="91"/>
      <c r="D12" s="89" t="s">
        <v>19</v>
      </c>
      <c r="E12" s="91"/>
      <c r="F12" s="96" t="s">
        <v>20</v>
      </c>
      <c r="G12" s="91"/>
      <c r="H12" s="91"/>
      <c r="I12" s="89" t="s">
        <v>21</v>
      </c>
      <c r="J12" s="97">
        <f>'Rekapitulace stavby'!AN8</f>
        <v>44658</v>
      </c>
      <c r="K12" s="91"/>
      <c r="L12" s="93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</row>
    <row r="13" spans="1:46" s="94" customFormat="1" ht="10.9" customHeight="1">
      <c r="A13" s="91"/>
      <c r="B13" s="92"/>
      <c r="C13" s="91"/>
      <c r="D13" s="91"/>
      <c r="E13" s="91"/>
      <c r="F13" s="91"/>
      <c r="G13" s="91"/>
      <c r="H13" s="91"/>
      <c r="I13" s="91"/>
      <c r="J13" s="91"/>
      <c r="K13" s="91"/>
      <c r="L13" s="93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</row>
    <row r="14" spans="1:46" s="94" customFormat="1" ht="12" customHeight="1">
      <c r="A14" s="91"/>
      <c r="B14" s="92"/>
      <c r="C14" s="91"/>
      <c r="D14" s="89" t="s">
        <v>22</v>
      </c>
      <c r="E14" s="91"/>
      <c r="F14" s="91"/>
      <c r="G14" s="91"/>
      <c r="H14" s="91"/>
      <c r="I14" s="89" t="s">
        <v>23</v>
      </c>
      <c r="J14" s="96" t="str">
        <f>IF('Rekapitulace stavby'!AN10="","",'Rekapitulace stavby'!AN10)</f>
        <v/>
      </c>
      <c r="K14" s="91"/>
      <c r="L14" s="93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</row>
    <row r="15" spans="1:46" s="94" customFormat="1" ht="18" customHeight="1">
      <c r="A15" s="91"/>
      <c r="B15" s="92"/>
      <c r="C15" s="91"/>
      <c r="D15" s="91"/>
      <c r="E15" s="96" t="str">
        <f>IF('Rekapitulace stavby'!E11="","",'Rekapitulace stavby'!E11)</f>
        <v xml:space="preserve"> </v>
      </c>
      <c r="F15" s="91"/>
      <c r="G15" s="91"/>
      <c r="H15" s="91"/>
      <c r="I15" s="89" t="s">
        <v>24</v>
      </c>
      <c r="J15" s="96" t="str">
        <f>IF('Rekapitulace stavby'!AN11="","",'Rekapitulace stavby'!AN11)</f>
        <v/>
      </c>
      <c r="K15" s="91"/>
      <c r="L15" s="93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</row>
    <row r="16" spans="1:46" s="94" customFormat="1" ht="6.95" customHeight="1">
      <c r="A16" s="91"/>
      <c r="B16" s="92"/>
      <c r="C16" s="91"/>
      <c r="D16" s="91"/>
      <c r="E16" s="91"/>
      <c r="F16" s="91"/>
      <c r="G16" s="91"/>
      <c r="H16" s="91"/>
      <c r="I16" s="91"/>
      <c r="J16" s="91"/>
      <c r="K16" s="91"/>
      <c r="L16" s="93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</row>
    <row r="17" spans="1:31" s="94" customFormat="1" ht="12" customHeight="1">
      <c r="A17" s="91"/>
      <c r="B17" s="92"/>
      <c r="C17" s="91"/>
      <c r="D17" s="89" t="s">
        <v>25</v>
      </c>
      <c r="E17" s="91"/>
      <c r="F17" s="91"/>
      <c r="G17" s="91"/>
      <c r="H17" s="91"/>
      <c r="I17" s="89" t="s">
        <v>23</v>
      </c>
      <c r="J17" s="98" t="str">
        <f>'Rekapitulace stavby'!AN13</f>
        <v>Vyplň údaj</v>
      </c>
      <c r="K17" s="91"/>
      <c r="L17" s="93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</row>
    <row r="18" spans="1:31" s="94" customFormat="1" ht="18" customHeight="1">
      <c r="A18" s="91"/>
      <c r="B18" s="92"/>
      <c r="C18" s="91"/>
      <c r="D18" s="91"/>
      <c r="E18" s="275">
        <f>'Rekapitulace stavby'!E14</f>
        <v>0</v>
      </c>
      <c r="F18" s="276"/>
      <c r="G18" s="276"/>
      <c r="H18" s="276"/>
      <c r="I18" s="89" t="s">
        <v>24</v>
      </c>
      <c r="J18" s="100" t="str">
        <f>'Rekapitulace stavby'!AN14</f>
        <v>Vyplň údaj</v>
      </c>
      <c r="K18" s="91"/>
      <c r="L18" s="93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</row>
    <row r="19" spans="1:31" s="94" customFormat="1" ht="6.95" customHeight="1">
      <c r="A19" s="91"/>
      <c r="B19" s="92"/>
      <c r="C19" s="91"/>
      <c r="D19" s="91"/>
      <c r="E19" s="91"/>
      <c r="F19" s="91"/>
      <c r="G19" s="91"/>
      <c r="H19" s="91"/>
      <c r="I19" s="91"/>
      <c r="J19" s="91"/>
      <c r="K19" s="91"/>
      <c r="L19" s="93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</row>
    <row r="20" spans="1:31" s="94" customFormat="1" ht="12" customHeight="1">
      <c r="A20" s="91"/>
      <c r="B20" s="92"/>
      <c r="C20" s="91"/>
      <c r="D20" s="89" t="s">
        <v>27</v>
      </c>
      <c r="E20" s="91"/>
      <c r="F20" s="91"/>
      <c r="G20" s="91"/>
      <c r="H20" s="91"/>
      <c r="I20" s="89" t="s">
        <v>23</v>
      </c>
      <c r="J20" s="96" t="str">
        <f>IF('Rekapitulace stavby'!AN16="","",'Rekapitulace stavby'!AN16)</f>
        <v/>
      </c>
      <c r="K20" s="91"/>
      <c r="L20" s="93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</row>
    <row r="21" spans="1:31" s="94" customFormat="1" ht="18" customHeight="1">
      <c r="A21" s="91"/>
      <c r="B21" s="92"/>
      <c r="C21" s="91"/>
      <c r="D21" s="91"/>
      <c r="E21" s="96" t="str">
        <f>IF('Rekapitulace stavby'!E17="","",'Rekapitulace stavby'!E17)</f>
        <v xml:space="preserve"> </v>
      </c>
      <c r="F21" s="91"/>
      <c r="G21" s="91"/>
      <c r="H21" s="91"/>
      <c r="I21" s="89" t="s">
        <v>24</v>
      </c>
      <c r="J21" s="96" t="str">
        <f>IF('Rekapitulace stavby'!AN17="","",'Rekapitulace stavby'!AN17)</f>
        <v/>
      </c>
      <c r="K21" s="91"/>
      <c r="L21" s="93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</row>
    <row r="22" spans="1:31" s="94" customFormat="1" ht="6.95" customHeight="1">
      <c r="A22" s="91"/>
      <c r="B22" s="92"/>
      <c r="C22" s="91"/>
      <c r="D22" s="91"/>
      <c r="E22" s="91"/>
      <c r="F22" s="91"/>
      <c r="G22" s="91"/>
      <c r="H22" s="91"/>
      <c r="I22" s="91"/>
      <c r="J22" s="91"/>
      <c r="K22" s="91"/>
      <c r="L22" s="93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</row>
    <row r="23" spans="1:31" s="94" customFormat="1" ht="12" customHeight="1">
      <c r="A23" s="91"/>
      <c r="B23" s="92"/>
      <c r="C23" s="91"/>
      <c r="D23" s="89" t="s">
        <v>29</v>
      </c>
      <c r="E23" s="91"/>
      <c r="F23" s="91"/>
      <c r="G23" s="91"/>
      <c r="H23" s="91"/>
      <c r="I23" s="89" t="s">
        <v>23</v>
      </c>
      <c r="J23" s="96" t="str">
        <f>IF('Rekapitulace stavby'!AN19="","",'Rekapitulace stavby'!AN19)</f>
        <v/>
      </c>
      <c r="K23" s="91"/>
      <c r="L23" s="93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</row>
    <row r="24" spans="1:31" s="94" customFormat="1" ht="18" customHeight="1">
      <c r="A24" s="91"/>
      <c r="B24" s="92"/>
      <c r="C24" s="91"/>
      <c r="D24" s="91"/>
      <c r="E24" s="96" t="str">
        <f>IF('Rekapitulace stavby'!E20="","",'Rekapitulace stavby'!E20)</f>
        <v xml:space="preserve"> </v>
      </c>
      <c r="F24" s="91"/>
      <c r="G24" s="91"/>
      <c r="H24" s="91"/>
      <c r="I24" s="89" t="s">
        <v>24</v>
      </c>
      <c r="J24" s="96" t="str">
        <f>IF('Rekapitulace stavby'!AN20="","",'Rekapitulace stavby'!AN20)</f>
        <v/>
      </c>
      <c r="K24" s="91"/>
      <c r="L24" s="93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</row>
    <row r="25" spans="1:31" s="94" customFormat="1" ht="6.95" customHeight="1">
      <c r="A25" s="91"/>
      <c r="B25" s="92"/>
      <c r="C25" s="91"/>
      <c r="D25" s="91"/>
      <c r="E25" s="91"/>
      <c r="F25" s="91"/>
      <c r="G25" s="91"/>
      <c r="H25" s="91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94" customFormat="1" ht="12" customHeight="1">
      <c r="A26" s="91"/>
      <c r="B26" s="92"/>
      <c r="C26" s="91"/>
      <c r="D26" s="89" t="s">
        <v>30</v>
      </c>
      <c r="E26" s="91"/>
      <c r="F26" s="91"/>
      <c r="G26" s="91"/>
      <c r="H26" s="91"/>
      <c r="I26" s="91"/>
      <c r="J26" s="91"/>
      <c r="K26" s="91"/>
      <c r="L26" s="93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</row>
    <row r="27" spans="1:31" s="104" customFormat="1" ht="16.5" customHeight="1">
      <c r="A27" s="101"/>
      <c r="B27" s="102"/>
      <c r="C27" s="101"/>
      <c r="D27" s="101"/>
      <c r="E27" s="277" t="s">
        <v>1</v>
      </c>
      <c r="F27" s="277"/>
      <c r="G27" s="277"/>
      <c r="H27" s="277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94" customFormat="1" ht="6.95" customHeight="1">
      <c r="A28" s="91"/>
      <c r="B28" s="92"/>
      <c r="C28" s="91"/>
      <c r="D28" s="91"/>
      <c r="E28" s="91"/>
      <c r="F28" s="91"/>
      <c r="G28" s="91"/>
      <c r="H28" s="91"/>
      <c r="I28" s="91"/>
      <c r="J28" s="91"/>
      <c r="K28" s="91"/>
      <c r="L28" s="93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</row>
    <row r="29" spans="1:31" s="94" customFormat="1" ht="6.95" customHeight="1">
      <c r="A29" s="91"/>
      <c r="B29" s="92"/>
      <c r="C29" s="91"/>
      <c r="D29" s="105"/>
      <c r="E29" s="105"/>
      <c r="F29" s="105"/>
      <c r="G29" s="105"/>
      <c r="H29" s="105"/>
      <c r="I29" s="105"/>
      <c r="J29" s="105"/>
      <c r="K29" s="105"/>
      <c r="L29" s="93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</row>
    <row r="30" spans="1:31" s="94" customFormat="1" ht="25.35" customHeight="1">
      <c r="A30" s="91"/>
      <c r="B30" s="92"/>
      <c r="C30" s="91"/>
      <c r="D30" s="106" t="s">
        <v>31</v>
      </c>
      <c r="E30" s="91"/>
      <c r="F30" s="91"/>
      <c r="G30" s="91"/>
      <c r="H30" s="91"/>
      <c r="I30" s="91"/>
      <c r="J30" s="107">
        <f>ROUND(J135, 2)</f>
        <v>0</v>
      </c>
      <c r="K30" s="91"/>
      <c r="L30" s="93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</row>
    <row r="31" spans="1:31" s="94" customFormat="1" ht="6.95" customHeight="1">
      <c r="A31" s="91"/>
      <c r="B31" s="92"/>
      <c r="C31" s="91"/>
      <c r="D31" s="105"/>
      <c r="E31" s="105"/>
      <c r="F31" s="105"/>
      <c r="G31" s="105"/>
      <c r="H31" s="105"/>
      <c r="I31" s="105"/>
      <c r="J31" s="105"/>
      <c r="K31" s="105"/>
      <c r="L31" s="93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</row>
    <row r="32" spans="1:31" s="94" customFormat="1" ht="14.45" customHeight="1">
      <c r="A32" s="91"/>
      <c r="B32" s="92"/>
      <c r="C32" s="91"/>
      <c r="D32" s="91"/>
      <c r="E32" s="91"/>
      <c r="F32" s="108" t="s">
        <v>33</v>
      </c>
      <c r="G32" s="91"/>
      <c r="H32" s="91"/>
      <c r="I32" s="108" t="s">
        <v>32</v>
      </c>
      <c r="J32" s="108" t="s">
        <v>34</v>
      </c>
      <c r="K32" s="91"/>
      <c r="L32" s="93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</row>
    <row r="33" spans="1:31" s="94" customFormat="1" ht="14.45" customHeight="1">
      <c r="A33" s="91"/>
      <c r="B33" s="92"/>
      <c r="C33" s="91"/>
      <c r="D33" s="109" t="s">
        <v>35</v>
      </c>
      <c r="E33" s="89" t="s">
        <v>36</v>
      </c>
      <c r="F33" s="110">
        <f>ROUND((SUM(BE135:BE353)),  2)</f>
        <v>0</v>
      </c>
      <c r="G33" s="91"/>
      <c r="H33" s="91"/>
      <c r="I33" s="111">
        <v>0.21</v>
      </c>
      <c r="J33" s="110">
        <f>ROUND(((SUM(BE135:BE353))*I33),  2)</f>
        <v>0</v>
      </c>
      <c r="K33" s="91"/>
      <c r="L33" s="93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</row>
    <row r="34" spans="1:31" s="94" customFormat="1" ht="14.45" customHeight="1">
      <c r="A34" s="91"/>
      <c r="B34" s="92"/>
      <c r="C34" s="91"/>
      <c r="D34" s="91"/>
      <c r="E34" s="89" t="s">
        <v>37</v>
      </c>
      <c r="F34" s="110">
        <f>ROUND((SUM(BF135:BF353)),  2)</f>
        <v>0</v>
      </c>
      <c r="G34" s="91"/>
      <c r="H34" s="91"/>
      <c r="I34" s="111">
        <v>0.15</v>
      </c>
      <c r="J34" s="110">
        <f>ROUND(((SUM(BF135:BF353))*I34),  2)</f>
        <v>0</v>
      </c>
      <c r="K34" s="91"/>
      <c r="L34" s="93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</row>
    <row r="35" spans="1:31" s="94" customFormat="1" ht="14.45" hidden="1" customHeight="1">
      <c r="A35" s="91"/>
      <c r="B35" s="92"/>
      <c r="C35" s="91"/>
      <c r="D35" s="91"/>
      <c r="E35" s="89" t="s">
        <v>38</v>
      </c>
      <c r="F35" s="110">
        <f>ROUND((SUM(BG135:BG353)),  2)</f>
        <v>0</v>
      </c>
      <c r="G35" s="91"/>
      <c r="H35" s="91"/>
      <c r="I35" s="111">
        <v>0.21</v>
      </c>
      <c r="J35" s="110">
        <f>0</f>
        <v>0</v>
      </c>
      <c r="K35" s="91"/>
      <c r="L35" s="93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</row>
    <row r="36" spans="1:31" s="94" customFormat="1" ht="14.45" hidden="1" customHeight="1">
      <c r="A36" s="91"/>
      <c r="B36" s="92"/>
      <c r="C36" s="91"/>
      <c r="D36" s="91"/>
      <c r="E36" s="89" t="s">
        <v>39</v>
      </c>
      <c r="F36" s="110">
        <f>ROUND((SUM(BH135:BH353)),  2)</f>
        <v>0</v>
      </c>
      <c r="G36" s="91"/>
      <c r="H36" s="91"/>
      <c r="I36" s="111">
        <v>0.15</v>
      </c>
      <c r="J36" s="110">
        <f>0</f>
        <v>0</v>
      </c>
      <c r="K36" s="91"/>
      <c r="L36" s="93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</row>
    <row r="37" spans="1:31" s="94" customFormat="1" ht="14.45" hidden="1" customHeight="1">
      <c r="A37" s="91"/>
      <c r="B37" s="92"/>
      <c r="C37" s="91"/>
      <c r="D37" s="91"/>
      <c r="E37" s="89" t="s">
        <v>40</v>
      </c>
      <c r="F37" s="110">
        <f>ROUND((SUM(BI135:BI353)),  2)</f>
        <v>0</v>
      </c>
      <c r="G37" s="91"/>
      <c r="H37" s="91"/>
      <c r="I37" s="111">
        <v>0</v>
      </c>
      <c r="J37" s="110">
        <f>0</f>
        <v>0</v>
      </c>
      <c r="K37" s="91"/>
      <c r="L37" s="93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</row>
    <row r="38" spans="1:31" s="94" customFormat="1" ht="6.95" customHeight="1">
      <c r="A38" s="91"/>
      <c r="B38" s="92"/>
      <c r="C38" s="91"/>
      <c r="D38" s="91"/>
      <c r="E38" s="91"/>
      <c r="F38" s="91"/>
      <c r="G38" s="91"/>
      <c r="H38" s="91"/>
      <c r="I38" s="91"/>
      <c r="J38" s="91"/>
      <c r="K38" s="91"/>
      <c r="L38" s="93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</row>
    <row r="39" spans="1:31" s="94" customFormat="1" ht="25.35" customHeight="1">
      <c r="A39" s="91"/>
      <c r="B39" s="92"/>
      <c r="C39" s="112"/>
      <c r="D39" s="113" t="s">
        <v>41</v>
      </c>
      <c r="E39" s="114"/>
      <c r="F39" s="114"/>
      <c r="G39" s="115" t="s">
        <v>42</v>
      </c>
      <c r="H39" s="116" t="s">
        <v>43</v>
      </c>
      <c r="I39" s="114"/>
      <c r="J39" s="117">
        <f>SUM(J30:J37)</f>
        <v>0</v>
      </c>
      <c r="K39" s="118"/>
      <c r="L39" s="93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</row>
    <row r="40" spans="1:31" s="94" customFormat="1" ht="14.45" customHeight="1">
      <c r="A40" s="91"/>
      <c r="B40" s="92"/>
      <c r="C40" s="91"/>
      <c r="D40" s="91"/>
      <c r="E40" s="91"/>
      <c r="F40" s="91"/>
      <c r="G40" s="91"/>
      <c r="H40" s="91"/>
      <c r="I40" s="91"/>
      <c r="J40" s="91"/>
      <c r="K40" s="91"/>
      <c r="L40" s="93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9" t="s">
        <v>44</v>
      </c>
      <c r="E50" s="120"/>
      <c r="F50" s="120"/>
      <c r="G50" s="119" t="s">
        <v>45</v>
      </c>
      <c r="H50" s="120"/>
      <c r="I50" s="120"/>
      <c r="J50" s="120"/>
      <c r="K50" s="120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1"/>
      <c r="B61" s="92"/>
      <c r="C61" s="91"/>
      <c r="D61" s="121" t="s">
        <v>46</v>
      </c>
      <c r="E61" s="122"/>
      <c r="F61" s="123" t="s">
        <v>47</v>
      </c>
      <c r="G61" s="121" t="s">
        <v>46</v>
      </c>
      <c r="H61" s="122"/>
      <c r="I61" s="122"/>
      <c r="J61" s="124" t="s">
        <v>47</v>
      </c>
      <c r="K61" s="122"/>
      <c r="L61" s="93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1"/>
      <c r="B65" s="92"/>
      <c r="C65" s="91"/>
      <c r="D65" s="119" t="s">
        <v>48</v>
      </c>
      <c r="E65" s="125"/>
      <c r="F65" s="125"/>
      <c r="G65" s="119" t="s">
        <v>49</v>
      </c>
      <c r="H65" s="125"/>
      <c r="I65" s="125"/>
      <c r="J65" s="125"/>
      <c r="K65" s="125"/>
      <c r="L65" s="93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1"/>
      <c r="B76" s="92"/>
      <c r="C76" s="91"/>
      <c r="D76" s="121" t="s">
        <v>46</v>
      </c>
      <c r="E76" s="122"/>
      <c r="F76" s="123" t="s">
        <v>47</v>
      </c>
      <c r="G76" s="121" t="s">
        <v>46</v>
      </c>
      <c r="H76" s="122"/>
      <c r="I76" s="122"/>
      <c r="J76" s="124" t="s">
        <v>47</v>
      </c>
      <c r="K76" s="122"/>
      <c r="L76" s="93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</row>
    <row r="77" spans="1:31" s="94" customFormat="1" ht="14.45" customHeight="1">
      <c r="A77" s="91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93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</row>
    <row r="81" spans="1:47" s="94" customFormat="1" ht="6.95" customHeight="1">
      <c r="A81" s="91"/>
      <c r="B81" s="128"/>
      <c r="C81" s="129"/>
      <c r="D81" s="129"/>
      <c r="E81" s="129"/>
      <c r="F81" s="129"/>
      <c r="G81" s="129"/>
      <c r="H81" s="129"/>
      <c r="I81" s="129"/>
      <c r="J81" s="129"/>
      <c r="K81" s="129"/>
      <c r="L81" s="93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</row>
    <row r="82" spans="1:47" s="94" customFormat="1" ht="24.95" customHeight="1">
      <c r="A82" s="91"/>
      <c r="B82" s="92"/>
      <c r="C82" s="87" t="s">
        <v>94</v>
      </c>
      <c r="D82" s="91"/>
      <c r="E82" s="91"/>
      <c r="F82" s="91"/>
      <c r="G82" s="91"/>
      <c r="H82" s="91"/>
      <c r="I82" s="91"/>
      <c r="J82" s="91"/>
      <c r="K82" s="91"/>
      <c r="L82" s="93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</row>
    <row r="83" spans="1:47" s="94" customFormat="1" ht="6.95" customHeight="1">
      <c r="A83" s="91"/>
      <c r="B83" s="92"/>
      <c r="C83" s="91"/>
      <c r="D83" s="91"/>
      <c r="E83" s="91"/>
      <c r="F83" s="91"/>
      <c r="G83" s="91"/>
      <c r="H83" s="91"/>
      <c r="I83" s="91"/>
      <c r="J83" s="91"/>
      <c r="K83" s="91"/>
      <c r="L83" s="93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</row>
    <row r="84" spans="1:47" s="94" customFormat="1" ht="12" customHeight="1">
      <c r="A84" s="91"/>
      <c r="B84" s="92"/>
      <c r="C84" s="89" t="s">
        <v>16</v>
      </c>
      <c r="D84" s="91"/>
      <c r="E84" s="91"/>
      <c r="F84" s="91"/>
      <c r="G84" s="91"/>
      <c r="H84" s="91"/>
      <c r="I84" s="91"/>
      <c r="J84" s="91"/>
      <c r="K84" s="91"/>
      <c r="L84" s="93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</row>
    <row r="85" spans="1:47" s="94" customFormat="1" ht="16.5" customHeight="1">
      <c r="A85" s="91"/>
      <c r="B85" s="92"/>
      <c r="C85" s="91"/>
      <c r="D85" s="91"/>
      <c r="E85" s="271" t="str">
        <f>E7</f>
        <v>ZŠ Vyhlídka Valašské Meziříčí-Rozvoj klíčových kompetencí v oblasti počítačových a jazykových technologií</v>
      </c>
      <c r="F85" s="272"/>
      <c r="G85" s="272"/>
      <c r="H85" s="272"/>
      <c r="I85" s="91"/>
      <c r="J85" s="91"/>
      <c r="K85" s="91"/>
      <c r="L85" s="93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</row>
    <row r="86" spans="1:47" s="94" customFormat="1" ht="12" customHeight="1">
      <c r="A86" s="91"/>
      <c r="B86" s="92"/>
      <c r="C86" s="89" t="s">
        <v>92</v>
      </c>
      <c r="D86" s="91"/>
      <c r="E86" s="91"/>
      <c r="F86" s="91"/>
      <c r="G86" s="91"/>
      <c r="H86" s="91"/>
      <c r="I86" s="91"/>
      <c r="J86" s="91"/>
      <c r="K86" s="91"/>
      <c r="L86" s="93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</row>
    <row r="87" spans="1:47" s="94" customFormat="1" ht="16.5" customHeight="1">
      <c r="A87" s="91"/>
      <c r="B87" s="92"/>
      <c r="C87" s="91"/>
      <c r="D87" s="91"/>
      <c r="E87" s="269" t="str">
        <f>E9</f>
        <v>01 - Stavební úpravy místnosti WC</v>
      </c>
      <c r="F87" s="270"/>
      <c r="G87" s="270"/>
      <c r="H87" s="270"/>
      <c r="I87" s="91"/>
      <c r="J87" s="91"/>
      <c r="K87" s="91"/>
      <c r="L87" s="93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</row>
    <row r="88" spans="1:47" s="94" customFormat="1" ht="6.95" customHeight="1">
      <c r="A88" s="91"/>
      <c r="B88" s="92"/>
      <c r="C88" s="91"/>
      <c r="D88" s="91"/>
      <c r="E88" s="91"/>
      <c r="F88" s="91"/>
      <c r="G88" s="91"/>
      <c r="H88" s="91"/>
      <c r="I88" s="91"/>
      <c r="J88" s="91"/>
      <c r="K88" s="91"/>
      <c r="L88" s="93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</row>
    <row r="89" spans="1:47" s="94" customFormat="1" ht="12" customHeight="1">
      <c r="A89" s="91"/>
      <c r="B89" s="92"/>
      <c r="C89" s="89" t="s">
        <v>19</v>
      </c>
      <c r="D89" s="91"/>
      <c r="E89" s="91"/>
      <c r="F89" s="96" t="str">
        <f>F12</f>
        <v xml:space="preserve"> </v>
      </c>
      <c r="G89" s="91"/>
      <c r="H89" s="91"/>
      <c r="I89" s="89" t="s">
        <v>21</v>
      </c>
      <c r="J89" s="130">
        <f>IF(J12="","",J12)</f>
        <v>44658</v>
      </c>
      <c r="K89" s="91"/>
      <c r="L89" s="93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</row>
    <row r="90" spans="1:47" s="94" customFormat="1" ht="6.95" customHeight="1">
      <c r="A90" s="91"/>
      <c r="B90" s="92"/>
      <c r="C90" s="91"/>
      <c r="D90" s="91"/>
      <c r="E90" s="91"/>
      <c r="F90" s="91"/>
      <c r="G90" s="91"/>
      <c r="H90" s="91"/>
      <c r="I90" s="91"/>
      <c r="J90" s="91"/>
      <c r="K90" s="91"/>
      <c r="L90" s="93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</row>
    <row r="91" spans="1:47" s="94" customFormat="1" ht="15.2" customHeight="1">
      <c r="A91" s="91"/>
      <c r="B91" s="92"/>
      <c r="C91" s="89" t="s">
        <v>22</v>
      </c>
      <c r="D91" s="91"/>
      <c r="E91" s="91"/>
      <c r="F91" s="96" t="str">
        <f>E15</f>
        <v xml:space="preserve"> </v>
      </c>
      <c r="G91" s="91"/>
      <c r="H91" s="91"/>
      <c r="I91" s="89" t="s">
        <v>27</v>
      </c>
      <c r="J91" s="131" t="str">
        <f>E21</f>
        <v xml:space="preserve"> </v>
      </c>
      <c r="K91" s="91"/>
      <c r="L91" s="93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</row>
    <row r="92" spans="1:47" s="94" customFormat="1" ht="15.2" customHeight="1">
      <c r="A92" s="91"/>
      <c r="B92" s="92"/>
      <c r="C92" s="89" t="s">
        <v>25</v>
      </c>
      <c r="D92" s="91"/>
      <c r="E92" s="91"/>
      <c r="F92" s="96">
        <f>IF(E18="","",E18)</f>
        <v>0</v>
      </c>
      <c r="G92" s="91"/>
      <c r="H92" s="91"/>
      <c r="I92" s="89" t="s">
        <v>29</v>
      </c>
      <c r="J92" s="131" t="str">
        <f>E24</f>
        <v xml:space="preserve"> </v>
      </c>
      <c r="K92" s="91"/>
      <c r="L92" s="93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</row>
    <row r="93" spans="1:47" s="94" customFormat="1" ht="10.35" customHeight="1">
      <c r="A93" s="91"/>
      <c r="B93" s="92"/>
      <c r="C93" s="91"/>
      <c r="D93" s="91"/>
      <c r="E93" s="91"/>
      <c r="F93" s="91"/>
      <c r="G93" s="91"/>
      <c r="H93" s="91"/>
      <c r="I93" s="91"/>
      <c r="J93" s="91"/>
      <c r="K93" s="91"/>
      <c r="L93" s="93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</row>
    <row r="94" spans="1:47" s="94" customFormat="1" ht="29.25" customHeight="1">
      <c r="A94" s="91"/>
      <c r="B94" s="92"/>
      <c r="C94" s="132" t="s">
        <v>95</v>
      </c>
      <c r="D94" s="112"/>
      <c r="E94" s="112"/>
      <c r="F94" s="112"/>
      <c r="G94" s="112"/>
      <c r="H94" s="112"/>
      <c r="I94" s="112"/>
      <c r="J94" s="133" t="s">
        <v>96</v>
      </c>
      <c r="K94" s="112"/>
      <c r="L94" s="93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</row>
    <row r="95" spans="1:47" s="94" customFormat="1" ht="10.35" customHeight="1">
      <c r="A95" s="91"/>
      <c r="B95" s="92"/>
      <c r="C95" s="91"/>
      <c r="D95" s="91"/>
      <c r="E95" s="91"/>
      <c r="F95" s="91"/>
      <c r="G95" s="91"/>
      <c r="H95" s="91"/>
      <c r="I95" s="91"/>
      <c r="J95" s="91"/>
      <c r="K95" s="91"/>
      <c r="L95" s="93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</row>
    <row r="96" spans="1:47" s="94" customFormat="1" ht="22.9" customHeight="1">
      <c r="A96" s="91"/>
      <c r="B96" s="92"/>
      <c r="C96" s="134" t="s">
        <v>97</v>
      </c>
      <c r="D96" s="91"/>
      <c r="E96" s="91"/>
      <c r="F96" s="91"/>
      <c r="G96" s="91"/>
      <c r="H96" s="91"/>
      <c r="I96" s="91"/>
      <c r="J96" s="107">
        <f>J135</f>
        <v>0</v>
      </c>
      <c r="K96" s="91"/>
      <c r="L96" s="93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U96" s="83" t="s">
        <v>98</v>
      </c>
    </row>
    <row r="97" spans="2:12" s="136" customFormat="1" ht="24.95" customHeight="1">
      <c r="B97" s="135"/>
      <c r="D97" s="137" t="s">
        <v>99</v>
      </c>
      <c r="E97" s="138"/>
      <c r="F97" s="138"/>
      <c r="G97" s="138"/>
      <c r="H97" s="138"/>
      <c r="I97" s="138"/>
      <c r="J97" s="139">
        <f>J136</f>
        <v>0</v>
      </c>
      <c r="L97" s="135"/>
    </row>
    <row r="98" spans="2:12" s="141" customFormat="1" ht="19.899999999999999" customHeight="1">
      <c r="B98" s="140"/>
      <c r="D98" s="142" t="s">
        <v>100</v>
      </c>
      <c r="E98" s="143"/>
      <c r="F98" s="143"/>
      <c r="G98" s="143"/>
      <c r="H98" s="143"/>
      <c r="I98" s="143"/>
      <c r="J98" s="144">
        <f>J137</f>
        <v>0</v>
      </c>
      <c r="L98" s="140"/>
    </row>
    <row r="99" spans="2:12" s="141" customFormat="1" ht="19.899999999999999" customHeight="1">
      <c r="B99" s="140"/>
      <c r="D99" s="142" t="s">
        <v>101</v>
      </c>
      <c r="E99" s="143"/>
      <c r="F99" s="143"/>
      <c r="G99" s="143"/>
      <c r="H99" s="143"/>
      <c r="I99" s="143"/>
      <c r="J99" s="144">
        <f>J148</f>
        <v>0</v>
      </c>
      <c r="L99" s="140"/>
    </row>
    <row r="100" spans="2:12" s="141" customFormat="1" ht="19.899999999999999" customHeight="1">
      <c r="B100" s="140"/>
      <c r="D100" s="142" t="s">
        <v>102</v>
      </c>
      <c r="E100" s="143"/>
      <c r="F100" s="143"/>
      <c r="G100" s="143"/>
      <c r="H100" s="143"/>
      <c r="I100" s="143"/>
      <c r="J100" s="144">
        <f>J169</f>
        <v>0</v>
      </c>
      <c r="L100" s="140"/>
    </row>
    <row r="101" spans="2:12" s="141" customFormat="1" ht="19.899999999999999" customHeight="1">
      <c r="B101" s="140"/>
      <c r="D101" s="142" t="s">
        <v>103</v>
      </c>
      <c r="E101" s="143"/>
      <c r="F101" s="143"/>
      <c r="G101" s="143"/>
      <c r="H101" s="143"/>
      <c r="I101" s="143"/>
      <c r="J101" s="144">
        <f>J183</f>
        <v>0</v>
      </c>
      <c r="L101" s="140"/>
    </row>
    <row r="102" spans="2:12" s="141" customFormat="1" ht="19.899999999999999" customHeight="1">
      <c r="B102" s="140"/>
      <c r="D102" s="142" t="s">
        <v>104</v>
      </c>
      <c r="E102" s="143"/>
      <c r="F102" s="143"/>
      <c r="G102" s="143"/>
      <c r="H102" s="143"/>
      <c r="I102" s="143"/>
      <c r="J102" s="144">
        <f>J189</f>
        <v>0</v>
      </c>
      <c r="L102" s="140"/>
    </row>
    <row r="103" spans="2:12" s="136" customFormat="1" ht="24.95" customHeight="1">
      <c r="B103" s="135"/>
      <c r="D103" s="137" t="s">
        <v>105</v>
      </c>
      <c r="E103" s="138"/>
      <c r="F103" s="138"/>
      <c r="G103" s="138"/>
      <c r="H103" s="138"/>
      <c r="I103" s="138"/>
      <c r="J103" s="139">
        <f>J191</f>
        <v>0</v>
      </c>
      <c r="L103" s="135"/>
    </row>
    <row r="104" spans="2:12" s="141" customFormat="1" ht="19.899999999999999" customHeight="1">
      <c r="B104" s="140"/>
      <c r="D104" s="142" t="s">
        <v>106</v>
      </c>
      <c r="E104" s="143"/>
      <c r="F104" s="143"/>
      <c r="G104" s="143"/>
      <c r="H104" s="143"/>
      <c r="I104" s="143"/>
      <c r="J104" s="144">
        <f>J192</f>
        <v>0</v>
      </c>
      <c r="L104" s="140"/>
    </row>
    <row r="105" spans="2:12" s="141" customFormat="1" ht="19.899999999999999" customHeight="1">
      <c r="B105" s="140"/>
      <c r="D105" s="142" t="s">
        <v>107</v>
      </c>
      <c r="E105" s="143"/>
      <c r="F105" s="143"/>
      <c r="G105" s="143"/>
      <c r="H105" s="143"/>
      <c r="I105" s="143"/>
      <c r="J105" s="144">
        <f>J198</f>
        <v>0</v>
      </c>
      <c r="L105" s="140"/>
    </row>
    <row r="106" spans="2:12" s="141" customFormat="1" ht="19.899999999999999" customHeight="1">
      <c r="B106" s="140"/>
      <c r="D106" s="142" t="s">
        <v>108</v>
      </c>
      <c r="E106" s="143"/>
      <c r="F106" s="143"/>
      <c r="G106" s="143"/>
      <c r="H106" s="143"/>
      <c r="I106" s="143"/>
      <c r="J106" s="144">
        <f>J200</f>
        <v>0</v>
      </c>
      <c r="L106" s="140"/>
    </row>
    <row r="107" spans="2:12" s="141" customFormat="1" ht="19.899999999999999" customHeight="1">
      <c r="B107" s="140"/>
      <c r="D107" s="142" t="s">
        <v>109</v>
      </c>
      <c r="E107" s="143"/>
      <c r="F107" s="143"/>
      <c r="G107" s="143"/>
      <c r="H107" s="143"/>
      <c r="I107" s="143"/>
      <c r="J107" s="144">
        <f>J238</f>
        <v>0</v>
      </c>
      <c r="L107" s="140"/>
    </row>
    <row r="108" spans="2:12" s="141" customFormat="1" ht="19.899999999999999" customHeight="1">
      <c r="B108" s="140"/>
      <c r="D108" s="142" t="s">
        <v>110</v>
      </c>
      <c r="E108" s="143"/>
      <c r="F108" s="143"/>
      <c r="G108" s="143"/>
      <c r="H108" s="143"/>
      <c r="I108" s="143"/>
      <c r="J108" s="144">
        <f>J243</f>
        <v>0</v>
      </c>
      <c r="L108" s="140"/>
    </row>
    <row r="109" spans="2:12" s="141" customFormat="1" ht="19.899999999999999" customHeight="1">
      <c r="B109" s="140"/>
      <c r="D109" s="142" t="s">
        <v>111</v>
      </c>
      <c r="E109" s="143"/>
      <c r="F109" s="143"/>
      <c r="G109" s="143"/>
      <c r="H109" s="143"/>
      <c r="I109" s="143"/>
      <c r="J109" s="144">
        <f>J260</f>
        <v>0</v>
      </c>
      <c r="L109" s="140"/>
    </row>
    <row r="110" spans="2:12" s="141" customFormat="1" ht="19.899999999999999" customHeight="1">
      <c r="B110" s="140"/>
      <c r="D110" s="142" t="s">
        <v>112</v>
      </c>
      <c r="E110" s="143"/>
      <c r="F110" s="143"/>
      <c r="G110" s="143"/>
      <c r="H110" s="143"/>
      <c r="I110" s="143"/>
      <c r="J110" s="144">
        <f>J282</f>
        <v>0</v>
      </c>
      <c r="L110" s="140"/>
    </row>
    <row r="111" spans="2:12" s="141" customFormat="1" ht="19.899999999999999" customHeight="1">
      <c r="B111" s="140"/>
      <c r="D111" s="142" t="s">
        <v>113</v>
      </c>
      <c r="E111" s="143"/>
      <c r="F111" s="143"/>
      <c r="G111" s="143"/>
      <c r="H111" s="143"/>
      <c r="I111" s="143"/>
      <c r="J111" s="144">
        <f>J313</f>
        <v>0</v>
      </c>
      <c r="L111" s="140"/>
    </row>
    <row r="112" spans="2:12" s="141" customFormat="1" ht="19.899999999999999" customHeight="1">
      <c r="B112" s="140"/>
      <c r="D112" s="142" t="s">
        <v>114</v>
      </c>
      <c r="E112" s="143"/>
      <c r="F112" s="143"/>
      <c r="G112" s="143"/>
      <c r="H112" s="143"/>
      <c r="I112" s="143"/>
      <c r="J112" s="144">
        <f>J316</f>
        <v>0</v>
      </c>
      <c r="L112" s="140"/>
    </row>
    <row r="113" spans="1:31" s="136" customFormat="1" ht="24.95" customHeight="1">
      <c r="B113" s="135"/>
      <c r="D113" s="137" t="s">
        <v>115</v>
      </c>
      <c r="E113" s="138"/>
      <c r="F113" s="138"/>
      <c r="G113" s="138"/>
      <c r="H113" s="138"/>
      <c r="I113" s="138"/>
      <c r="J113" s="139">
        <f>J319</f>
        <v>0</v>
      </c>
      <c r="L113" s="135"/>
    </row>
    <row r="114" spans="1:31" s="141" customFormat="1" ht="19.899999999999999" customHeight="1">
      <c r="B114" s="140"/>
      <c r="D114" s="142" t="s">
        <v>116</v>
      </c>
      <c r="E114" s="143"/>
      <c r="F114" s="143"/>
      <c r="G114" s="143"/>
      <c r="H114" s="143"/>
      <c r="I114" s="143"/>
      <c r="J114" s="144">
        <f>J320</f>
        <v>0</v>
      </c>
      <c r="L114" s="140"/>
    </row>
    <row r="115" spans="1:31" s="141" customFormat="1" ht="19.899999999999999" customHeight="1">
      <c r="B115" s="140"/>
      <c r="D115" s="142" t="s">
        <v>117</v>
      </c>
      <c r="E115" s="143"/>
      <c r="F115" s="143"/>
      <c r="G115" s="143"/>
      <c r="H115" s="143"/>
      <c r="I115" s="143"/>
      <c r="J115" s="144">
        <f>J339</f>
        <v>0</v>
      </c>
      <c r="L115" s="140"/>
    </row>
    <row r="116" spans="1:31" s="94" customFormat="1" ht="21.75" customHeight="1">
      <c r="A116" s="91"/>
      <c r="B116" s="92"/>
      <c r="C116" s="91"/>
      <c r="D116" s="91"/>
      <c r="E116" s="91"/>
      <c r="F116" s="91"/>
      <c r="G116" s="91"/>
      <c r="H116" s="91"/>
      <c r="I116" s="91"/>
      <c r="J116" s="91"/>
      <c r="K116" s="91"/>
      <c r="L116" s="93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</row>
    <row r="117" spans="1:31" s="94" customFormat="1" ht="6.95" customHeight="1">
      <c r="A117" s="91"/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93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</row>
    <row r="121" spans="1:31" s="94" customFormat="1" ht="6.95" customHeight="1">
      <c r="A121" s="91"/>
      <c r="B121" s="128"/>
      <c r="C121" s="129"/>
      <c r="D121" s="129"/>
      <c r="E121" s="129"/>
      <c r="F121" s="129"/>
      <c r="G121" s="129"/>
      <c r="H121" s="129"/>
      <c r="I121" s="129"/>
      <c r="J121" s="129"/>
      <c r="K121" s="129"/>
      <c r="L121" s="93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</row>
    <row r="122" spans="1:31" s="94" customFormat="1" ht="24.95" customHeight="1">
      <c r="A122" s="91"/>
      <c r="B122" s="92"/>
      <c r="C122" s="87" t="s">
        <v>118</v>
      </c>
      <c r="D122" s="91"/>
      <c r="E122" s="91"/>
      <c r="F122" s="91"/>
      <c r="G122" s="91"/>
      <c r="H122" s="91"/>
      <c r="I122" s="91"/>
      <c r="J122" s="91"/>
      <c r="K122" s="91"/>
      <c r="L122" s="93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</row>
    <row r="123" spans="1:31" s="94" customFormat="1" ht="6.95" customHeight="1">
      <c r="A123" s="91"/>
      <c r="B123" s="92"/>
      <c r="C123" s="91"/>
      <c r="D123" s="91"/>
      <c r="E123" s="91"/>
      <c r="F123" s="91"/>
      <c r="G123" s="91"/>
      <c r="H123" s="91"/>
      <c r="I123" s="91"/>
      <c r="J123" s="91"/>
      <c r="K123" s="91"/>
      <c r="L123" s="93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</row>
    <row r="124" spans="1:31" s="94" customFormat="1" ht="12" customHeight="1">
      <c r="A124" s="91"/>
      <c r="B124" s="92"/>
      <c r="C124" s="89" t="s">
        <v>16</v>
      </c>
      <c r="D124" s="91"/>
      <c r="E124" s="91"/>
      <c r="F124" s="91"/>
      <c r="G124" s="91"/>
      <c r="H124" s="91"/>
      <c r="I124" s="91"/>
      <c r="J124" s="91"/>
      <c r="K124" s="91"/>
      <c r="L124" s="93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</row>
    <row r="125" spans="1:31" s="94" customFormat="1" ht="16.5" customHeight="1">
      <c r="A125" s="91"/>
      <c r="B125" s="92"/>
      <c r="C125" s="91"/>
      <c r="D125" s="91"/>
      <c r="E125" s="271" t="str">
        <f>E7</f>
        <v>ZŠ Vyhlídka Valašské Meziříčí-Rozvoj klíčových kompetencí v oblasti počítačových a jazykových technologií</v>
      </c>
      <c r="F125" s="272"/>
      <c r="G125" s="272"/>
      <c r="H125" s="272"/>
      <c r="I125" s="91"/>
      <c r="J125" s="91"/>
      <c r="K125" s="91"/>
      <c r="L125" s="93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</row>
    <row r="126" spans="1:31" s="94" customFormat="1" ht="12" customHeight="1">
      <c r="A126" s="91"/>
      <c r="B126" s="92"/>
      <c r="C126" s="89" t="s">
        <v>92</v>
      </c>
      <c r="D126" s="91"/>
      <c r="E126" s="91"/>
      <c r="F126" s="91"/>
      <c r="G126" s="91"/>
      <c r="H126" s="91"/>
      <c r="I126" s="91"/>
      <c r="J126" s="91"/>
      <c r="K126" s="91"/>
      <c r="L126" s="93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</row>
    <row r="127" spans="1:31" s="94" customFormat="1" ht="16.5" customHeight="1">
      <c r="A127" s="91"/>
      <c r="B127" s="92"/>
      <c r="C127" s="91"/>
      <c r="D127" s="91"/>
      <c r="E127" s="269" t="str">
        <f>E9</f>
        <v>01 - Stavební úpravy místnosti WC</v>
      </c>
      <c r="F127" s="270"/>
      <c r="G127" s="270"/>
      <c r="H127" s="270"/>
      <c r="I127" s="91"/>
      <c r="J127" s="91"/>
      <c r="K127" s="91"/>
      <c r="L127" s="93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</row>
    <row r="128" spans="1:31" s="94" customFormat="1" ht="6.95" customHeight="1">
      <c r="A128" s="91"/>
      <c r="B128" s="92"/>
      <c r="C128" s="91"/>
      <c r="D128" s="91"/>
      <c r="E128" s="91"/>
      <c r="F128" s="91"/>
      <c r="G128" s="91"/>
      <c r="H128" s="91"/>
      <c r="I128" s="91"/>
      <c r="J128" s="91"/>
      <c r="K128" s="91"/>
      <c r="L128" s="93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</row>
    <row r="129" spans="1:65" s="94" customFormat="1" ht="12" customHeight="1">
      <c r="A129" s="91"/>
      <c r="B129" s="92"/>
      <c r="C129" s="89" t="s">
        <v>19</v>
      </c>
      <c r="D129" s="91"/>
      <c r="E129" s="91"/>
      <c r="F129" s="96" t="str">
        <f>F12</f>
        <v xml:space="preserve"> </v>
      </c>
      <c r="G129" s="91"/>
      <c r="H129" s="91"/>
      <c r="I129" s="89" t="s">
        <v>21</v>
      </c>
      <c r="J129" s="130">
        <f>IF(J12="","",J12)</f>
        <v>44658</v>
      </c>
      <c r="K129" s="91"/>
      <c r="L129" s="93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</row>
    <row r="130" spans="1:65" s="94" customFormat="1" ht="6.95" customHeight="1">
      <c r="A130" s="91"/>
      <c r="B130" s="92"/>
      <c r="C130" s="91"/>
      <c r="D130" s="91"/>
      <c r="E130" s="91"/>
      <c r="F130" s="91"/>
      <c r="G130" s="91"/>
      <c r="H130" s="91"/>
      <c r="I130" s="91"/>
      <c r="J130" s="91"/>
      <c r="K130" s="91"/>
      <c r="L130" s="93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</row>
    <row r="131" spans="1:65" s="94" customFormat="1" ht="15.2" customHeight="1">
      <c r="A131" s="91"/>
      <c r="B131" s="92"/>
      <c r="C131" s="89" t="s">
        <v>22</v>
      </c>
      <c r="D131" s="91"/>
      <c r="E131" s="91"/>
      <c r="F131" s="96" t="str">
        <f>E15</f>
        <v xml:space="preserve"> </v>
      </c>
      <c r="G131" s="91"/>
      <c r="H131" s="91"/>
      <c r="I131" s="89" t="s">
        <v>27</v>
      </c>
      <c r="J131" s="131" t="str">
        <f>E21</f>
        <v xml:space="preserve"> </v>
      </c>
      <c r="K131" s="91"/>
      <c r="L131" s="93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</row>
    <row r="132" spans="1:65" s="94" customFormat="1" ht="15.2" customHeight="1">
      <c r="A132" s="91"/>
      <c r="B132" s="92"/>
      <c r="C132" s="89" t="s">
        <v>25</v>
      </c>
      <c r="D132" s="91"/>
      <c r="E132" s="91"/>
      <c r="F132" s="96">
        <f>IF(E18="","",E18)</f>
        <v>0</v>
      </c>
      <c r="G132" s="91"/>
      <c r="H132" s="91"/>
      <c r="I132" s="89" t="s">
        <v>29</v>
      </c>
      <c r="J132" s="131" t="str">
        <f>E24</f>
        <v xml:space="preserve"> </v>
      </c>
      <c r="K132" s="91"/>
      <c r="L132" s="93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</row>
    <row r="133" spans="1:65" s="94" customFormat="1" ht="10.35" customHeight="1">
      <c r="A133" s="91"/>
      <c r="B133" s="92"/>
      <c r="C133" s="91"/>
      <c r="D133" s="91"/>
      <c r="E133" s="91"/>
      <c r="F133" s="91"/>
      <c r="G133" s="91"/>
      <c r="H133" s="91"/>
      <c r="I133" s="91"/>
      <c r="J133" s="91"/>
      <c r="K133" s="91"/>
      <c r="L133" s="93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</row>
    <row r="134" spans="1:65" s="155" customFormat="1" ht="29.25" customHeight="1">
      <c r="A134" s="145"/>
      <c r="B134" s="146"/>
      <c r="C134" s="147" t="s">
        <v>119</v>
      </c>
      <c r="D134" s="148" t="s">
        <v>56</v>
      </c>
      <c r="E134" s="148" t="s">
        <v>52</v>
      </c>
      <c r="F134" s="148" t="s">
        <v>53</v>
      </c>
      <c r="G134" s="148" t="s">
        <v>120</v>
      </c>
      <c r="H134" s="148" t="s">
        <v>121</v>
      </c>
      <c r="I134" s="148" t="s">
        <v>122</v>
      </c>
      <c r="J134" s="149" t="s">
        <v>96</v>
      </c>
      <c r="K134" s="150" t="s">
        <v>123</v>
      </c>
      <c r="L134" s="151"/>
      <c r="M134" s="152" t="s">
        <v>1</v>
      </c>
      <c r="N134" s="153" t="s">
        <v>35</v>
      </c>
      <c r="O134" s="153" t="s">
        <v>124</v>
      </c>
      <c r="P134" s="153" t="s">
        <v>125</v>
      </c>
      <c r="Q134" s="153" t="s">
        <v>126</v>
      </c>
      <c r="R134" s="153" t="s">
        <v>127</v>
      </c>
      <c r="S134" s="153" t="s">
        <v>128</v>
      </c>
      <c r="T134" s="154" t="s">
        <v>129</v>
      </c>
      <c r="U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</row>
    <row r="135" spans="1:65" s="94" customFormat="1" ht="22.9" customHeight="1">
      <c r="A135" s="91"/>
      <c r="B135" s="92"/>
      <c r="C135" s="156" t="s">
        <v>130</v>
      </c>
      <c r="D135" s="91"/>
      <c r="E135" s="91"/>
      <c r="F135" s="91"/>
      <c r="G135" s="91"/>
      <c r="H135" s="91"/>
      <c r="I135" s="91"/>
      <c r="J135" s="157">
        <f>BK135</f>
        <v>0</v>
      </c>
      <c r="K135" s="91"/>
      <c r="L135" s="92"/>
      <c r="M135" s="158"/>
      <c r="N135" s="159"/>
      <c r="O135" s="105"/>
      <c r="P135" s="160">
        <f>P136+P191+P319</f>
        <v>0</v>
      </c>
      <c r="Q135" s="105"/>
      <c r="R135" s="160">
        <f>R136+R191+R319</f>
        <v>1.9052000099999999</v>
      </c>
      <c r="S135" s="105"/>
      <c r="T135" s="161">
        <f>T136+T191+T319</f>
        <v>2.7959399000000005</v>
      </c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T135" s="83" t="s">
        <v>70</v>
      </c>
      <c r="AU135" s="83" t="s">
        <v>98</v>
      </c>
      <c r="BK135" s="162">
        <f>BK136+BK191+BK319</f>
        <v>0</v>
      </c>
    </row>
    <row r="136" spans="1:65" s="163" customFormat="1" ht="25.9" customHeight="1">
      <c r="B136" s="164"/>
      <c r="D136" s="165" t="s">
        <v>70</v>
      </c>
      <c r="E136" s="166" t="s">
        <v>131</v>
      </c>
      <c r="F136" s="166" t="s">
        <v>132</v>
      </c>
      <c r="J136" s="167">
        <f>BK136</f>
        <v>0</v>
      </c>
      <c r="L136" s="164"/>
      <c r="M136" s="168"/>
      <c r="N136" s="169"/>
      <c r="O136" s="169"/>
      <c r="P136" s="170">
        <f>P137+P148+P169+P183+P189</f>
        <v>0</v>
      </c>
      <c r="Q136" s="169"/>
      <c r="R136" s="170">
        <f>R137+R148+R169+R183+R189</f>
        <v>1.4001437999999999</v>
      </c>
      <c r="S136" s="169"/>
      <c r="T136" s="171">
        <f>T137+T148+T169+T183+T189</f>
        <v>2.0401060000000002</v>
      </c>
      <c r="AR136" s="165" t="s">
        <v>79</v>
      </c>
      <c r="AT136" s="172" t="s">
        <v>70</v>
      </c>
      <c r="AU136" s="172" t="s">
        <v>71</v>
      </c>
      <c r="AY136" s="165" t="s">
        <v>133</v>
      </c>
      <c r="BK136" s="173">
        <f>BK137+BK148+BK169+BK183+BK189</f>
        <v>0</v>
      </c>
    </row>
    <row r="137" spans="1:65" s="163" customFormat="1" ht="22.9" customHeight="1">
      <c r="B137" s="164"/>
      <c r="D137" s="165" t="s">
        <v>70</v>
      </c>
      <c r="E137" s="174" t="s">
        <v>134</v>
      </c>
      <c r="F137" s="174" t="s">
        <v>135</v>
      </c>
      <c r="J137" s="175">
        <f>BK137</f>
        <v>0</v>
      </c>
      <c r="L137" s="164"/>
      <c r="M137" s="168"/>
      <c r="N137" s="169"/>
      <c r="O137" s="169"/>
      <c r="P137" s="170">
        <f>SUM(P138:P147)</f>
        <v>0</v>
      </c>
      <c r="Q137" s="169"/>
      <c r="R137" s="170">
        <f>SUM(R138:R147)</f>
        <v>0.74534999999999996</v>
      </c>
      <c r="S137" s="169"/>
      <c r="T137" s="171">
        <f>SUM(T138:T147)</f>
        <v>0</v>
      </c>
      <c r="AR137" s="165" t="s">
        <v>79</v>
      </c>
      <c r="AT137" s="172" t="s">
        <v>70</v>
      </c>
      <c r="AU137" s="172" t="s">
        <v>79</v>
      </c>
      <c r="AY137" s="165" t="s">
        <v>133</v>
      </c>
      <c r="BK137" s="173">
        <f>SUM(BK138:BK147)</f>
        <v>0</v>
      </c>
    </row>
    <row r="138" spans="1:65" s="94" customFormat="1" ht="21.75" customHeight="1">
      <c r="A138" s="91"/>
      <c r="B138" s="92"/>
      <c r="C138" s="176" t="s">
        <v>79</v>
      </c>
      <c r="D138" s="176" t="s">
        <v>136</v>
      </c>
      <c r="E138" s="177" t="s">
        <v>137</v>
      </c>
      <c r="F138" s="178" t="s">
        <v>138</v>
      </c>
      <c r="G138" s="179" t="s">
        <v>139</v>
      </c>
      <c r="H138" s="180">
        <v>1</v>
      </c>
      <c r="I138" s="181"/>
      <c r="J138" s="182">
        <f>ROUND(I138*H138,2)</f>
        <v>0</v>
      </c>
      <c r="K138" s="183"/>
      <c r="L138" s="92"/>
      <c r="M138" s="184" t="s">
        <v>1</v>
      </c>
      <c r="N138" s="185" t="s">
        <v>36</v>
      </c>
      <c r="O138" s="186"/>
      <c r="P138" s="187">
        <f>O138*H138</f>
        <v>0</v>
      </c>
      <c r="Q138" s="187">
        <v>2.2780000000000002E-2</v>
      </c>
      <c r="R138" s="187">
        <f>Q138*H138</f>
        <v>2.2780000000000002E-2</v>
      </c>
      <c r="S138" s="187">
        <v>0</v>
      </c>
      <c r="T138" s="188">
        <f>S138*H138</f>
        <v>0</v>
      </c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R138" s="189" t="s">
        <v>140</v>
      </c>
      <c r="AT138" s="189" t="s">
        <v>136</v>
      </c>
      <c r="AU138" s="189" t="s">
        <v>81</v>
      </c>
      <c r="AY138" s="83" t="s">
        <v>133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83" t="s">
        <v>79</v>
      </c>
      <c r="BK138" s="190">
        <f>ROUND(I138*H138,2)</f>
        <v>0</v>
      </c>
      <c r="BL138" s="83" t="s">
        <v>140</v>
      </c>
      <c r="BM138" s="189" t="s">
        <v>141</v>
      </c>
    </row>
    <row r="139" spans="1:65" s="94" customFormat="1" ht="21.75" customHeight="1">
      <c r="A139" s="91"/>
      <c r="B139" s="92"/>
      <c r="C139" s="176" t="s">
        <v>81</v>
      </c>
      <c r="D139" s="176" t="s">
        <v>136</v>
      </c>
      <c r="E139" s="177" t="s">
        <v>142</v>
      </c>
      <c r="F139" s="178" t="s">
        <v>143</v>
      </c>
      <c r="G139" s="179" t="s">
        <v>144</v>
      </c>
      <c r="H139" s="180">
        <v>0.02</v>
      </c>
      <c r="I139" s="181"/>
      <c r="J139" s="182">
        <f>ROUND(I139*H139,2)</f>
        <v>0</v>
      </c>
      <c r="K139" s="183"/>
      <c r="L139" s="92"/>
      <c r="M139" s="184" t="s">
        <v>1</v>
      </c>
      <c r="N139" s="185" t="s">
        <v>36</v>
      </c>
      <c r="O139" s="186"/>
      <c r="P139" s="187">
        <f>O139*H139</f>
        <v>0</v>
      </c>
      <c r="Q139" s="187">
        <v>1.9539999999999998E-2</v>
      </c>
      <c r="R139" s="187">
        <f>Q139*H139</f>
        <v>3.9079999999999996E-4</v>
      </c>
      <c r="S139" s="187">
        <v>0</v>
      </c>
      <c r="T139" s="188">
        <f>S139*H139</f>
        <v>0</v>
      </c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R139" s="189" t="s">
        <v>140</v>
      </c>
      <c r="AT139" s="189" t="s">
        <v>136</v>
      </c>
      <c r="AU139" s="189" t="s">
        <v>81</v>
      </c>
      <c r="AY139" s="83" t="s">
        <v>133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83" t="s">
        <v>79</v>
      </c>
      <c r="BK139" s="190">
        <f>ROUND(I139*H139,2)</f>
        <v>0</v>
      </c>
      <c r="BL139" s="83" t="s">
        <v>140</v>
      </c>
      <c r="BM139" s="189" t="s">
        <v>145</v>
      </c>
    </row>
    <row r="140" spans="1:65" s="191" customFormat="1">
      <c r="B140" s="192"/>
      <c r="D140" s="193" t="s">
        <v>146</v>
      </c>
      <c r="E140" s="194" t="s">
        <v>1</v>
      </c>
      <c r="F140" s="195" t="s">
        <v>147</v>
      </c>
      <c r="H140" s="194" t="s">
        <v>1</v>
      </c>
      <c r="L140" s="192"/>
      <c r="M140" s="196"/>
      <c r="N140" s="197"/>
      <c r="O140" s="197"/>
      <c r="P140" s="197"/>
      <c r="Q140" s="197"/>
      <c r="R140" s="197"/>
      <c r="S140" s="197"/>
      <c r="T140" s="198"/>
      <c r="AT140" s="194" t="s">
        <v>146</v>
      </c>
      <c r="AU140" s="194" t="s">
        <v>81</v>
      </c>
      <c r="AV140" s="191" t="s">
        <v>79</v>
      </c>
      <c r="AW140" s="191" t="s">
        <v>28</v>
      </c>
      <c r="AX140" s="191" t="s">
        <v>71</v>
      </c>
      <c r="AY140" s="194" t="s">
        <v>133</v>
      </c>
    </row>
    <row r="141" spans="1:65" s="199" customFormat="1">
      <c r="B141" s="200"/>
      <c r="D141" s="193" t="s">
        <v>146</v>
      </c>
      <c r="E141" s="201" t="s">
        <v>1</v>
      </c>
      <c r="F141" s="202" t="s">
        <v>148</v>
      </c>
      <c r="H141" s="203">
        <v>0.02</v>
      </c>
      <c r="L141" s="200"/>
      <c r="M141" s="204"/>
      <c r="N141" s="205"/>
      <c r="O141" s="205"/>
      <c r="P141" s="205"/>
      <c r="Q141" s="205"/>
      <c r="R141" s="205"/>
      <c r="S141" s="205"/>
      <c r="T141" s="206"/>
      <c r="AT141" s="201" t="s">
        <v>146</v>
      </c>
      <c r="AU141" s="201" t="s">
        <v>81</v>
      </c>
      <c r="AV141" s="199" t="s">
        <v>81</v>
      </c>
      <c r="AW141" s="199" t="s">
        <v>28</v>
      </c>
      <c r="AX141" s="199" t="s">
        <v>71</v>
      </c>
      <c r="AY141" s="201" t="s">
        <v>133</v>
      </c>
    </row>
    <row r="142" spans="1:65" s="207" customFormat="1">
      <c r="B142" s="208"/>
      <c r="D142" s="193" t="s">
        <v>146</v>
      </c>
      <c r="E142" s="209" t="s">
        <v>1</v>
      </c>
      <c r="F142" s="210" t="s">
        <v>149</v>
      </c>
      <c r="H142" s="211">
        <v>0.02</v>
      </c>
      <c r="L142" s="208"/>
      <c r="M142" s="212"/>
      <c r="N142" s="213"/>
      <c r="O142" s="213"/>
      <c r="P142" s="213"/>
      <c r="Q142" s="213"/>
      <c r="R142" s="213"/>
      <c r="S142" s="213"/>
      <c r="T142" s="214"/>
      <c r="AT142" s="209" t="s">
        <v>146</v>
      </c>
      <c r="AU142" s="209" t="s">
        <v>81</v>
      </c>
      <c r="AV142" s="207" t="s">
        <v>140</v>
      </c>
      <c r="AW142" s="207" t="s">
        <v>28</v>
      </c>
      <c r="AX142" s="207" t="s">
        <v>79</v>
      </c>
      <c r="AY142" s="209" t="s">
        <v>133</v>
      </c>
    </row>
    <row r="143" spans="1:65" s="94" customFormat="1" ht="21.75" customHeight="1">
      <c r="A143" s="91"/>
      <c r="B143" s="92"/>
      <c r="C143" s="215" t="s">
        <v>134</v>
      </c>
      <c r="D143" s="215" t="s">
        <v>150</v>
      </c>
      <c r="E143" s="216" t="s">
        <v>151</v>
      </c>
      <c r="F143" s="217" t="s">
        <v>152</v>
      </c>
      <c r="G143" s="218" t="s">
        <v>144</v>
      </c>
      <c r="H143" s="219">
        <v>0.02</v>
      </c>
      <c r="I143" s="220"/>
      <c r="J143" s="221">
        <f>ROUND(I143*H143,2)</f>
        <v>0</v>
      </c>
      <c r="K143" s="222"/>
      <c r="L143" s="223"/>
      <c r="M143" s="224" t="s">
        <v>1</v>
      </c>
      <c r="N143" s="225" t="s">
        <v>36</v>
      </c>
      <c r="O143" s="186"/>
      <c r="P143" s="187">
        <f>O143*H143</f>
        <v>0</v>
      </c>
      <c r="Q143" s="187">
        <v>1</v>
      </c>
      <c r="R143" s="187">
        <f>Q143*H143</f>
        <v>0.02</v>
      </c>
      <c r="S143" s="187">
        <v>0</v>
      </c>
      <c r="T143" s="188">
        <f>S143*H143</f>
        <v>0</v>
      </c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R143" s="189" t="s">
        <v>153</v>
      </c>
      <c r="AT143" s="189" t="s">
        <v>150</v>
      </c>
      <c r="AU143" s="189" t="s">
        <v>81</v>
      </c>
      <c r="AY143" s="83" t="s">
        <v>133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83" t="s">
        <v>79</v>
      </c>
      <c r="BK143" s="190">
        <f>ROUND(I143*H143,2)</f>
        <v>0</v>
      </c>
      <c r="BL143" s="83" t="s">
        <v>140</v>
      </c>
      <c r="BM143" s="189" t="s">
        <v>154</v>
      </c>
    </row>
    <row r="144" spans="1:65" s="94" customFormat="1" ht="21.75" customHeight="1">
      <c r="A144" s="91"/>
      <c r="B144" s="92"/>
      <c r="C144" s="176" t="s">
        <v>140</v>
      </c>
      <c r="D144" s="176" t="s">
        <v>136</v>
      </c>
      <c r="E144" s="177" t="s">
        <v>155</v>
      </c>
      <c r="F144" s="178" t="s">
        <v>156</v>
      </c>
      <c r="G144" s="179" t="s">
        <v>157</v>
      </c>
      <c r="H144" s="180">
        <v>6.08</v>
      </c>
      <c r="I144" s="181"/>
      <c r="J144" s="182">
        <f>ROUND(I144*H144,2)</f>
        <v>0</v>
      </c>
      <c r="K144" s="183"/>
      <c r="L144" s="92"/>
      <c r="M144" s="184" t="s">
        <v>1</v>
      </c>
      <c r="N144" s="185" t="s">
        <v>36</v>
      </c>
      <c r="O144" s="186"/>
      <c r="P144" s="187">
        <f>O144*H144</f>
        <v>0</v>
      </c>
      <c r="Q144" s="187">
        <v>0.11549</v>
      </c>
      <c r="R144" s="187">
        <f>Q144*H144</f>
        <v>0.7021792</v>
      </c>
      <c r="S144" s="187">
        <v>0</v>
      </c>
      <c r="T144" s="188">
        <f>S144*H144</f>
        <v>0</v>
      </c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R144" s="189" t="s">
        <v>140</v>
      </c>
      <c r="AT144" s="189" t="s">
        <v>136</v>
      </c>
      <c r="AU144" s="189" t="s">
        <v>81</v>
      </c>
      <c r="AY144" s="83" t="s">
        <v>133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83" t="s">
        <v>79</v>
      </c>
      <c r="BK144" s="190">
        <f>ROUND(I144*H144,2)</f>
        <v>0</v>
      </c>
      <c r="BL144" s="83" t="s">
        <v>140</v>
      </c>
      <c r="BM144" s="189" t="s">
        <v>158</v>
      </c>
    </row>
    <row r="145" spans="1:65" s="199" customFormat="1">
      <c r="B145" s="200"/>
      <c r="D145" s="193" t="s">
        <v>146</v>
      </c>
      <c r="E145" s="201" t="s">
        <v>1</v>
      </c>
      <c r="F145" s="202" t="s">
        <v>159</v>
      </c>
      <c r="H145" s="203">
        <v>8.1</v>
      </c>
      <c r="L145" s="200"/>
      <c r="M145" s="204"/>
      <c r="N145" s="205"/>
      <c r="O145" s="205"/>
      <c r="P145" s="205"/>
      <c r="Q145" s="205"/>
      <c r="R145" s="205"/>
      <c r="S145" s="205"/>
      <c r="T145" s="206"/>
      <c r="AT145" s="201" t="s">
        <v>146</v>
      </c>
      <c r="AU145" s="201" t="s">
        <v>81</v>
      </c>
      <c r="AV145" s="199" t="s">
        <v>81</v>
      </c>
      <c r="AW145" s="199" t="s">
        <v>28</v>
      </c>
      <c r="AX145" s="199" t="s">
        <v>71</v>
      </c>
      <c r="AY145" s="201" t="s">
        <v>133</v>
      </c>
    </row>
    <row r="146" spans="1:65" s="199" customFormat="1">
      <c r="B146" s="200"/>
      <c r="D146" s="193" t="s">
        <v>146</v>
      </c>
      <c r="E146" s="201" t="s">
        <v>1</v>
      </c>
      <c r="F146" s="202" t="s">
        <v>160</v>
      </c>
      <c r="H146" s="203">
        <v>-2.02</v>
      </c>
      <c r="L146" s="200"/>
      <c r="M146" s="204"/>
      <c r="N146" s="205"/>
      <c r="O146" s="205"/>
      <c r="P146" s="205"/>
      <c r="Q146" s="205"/>
      <c r="R146" s="205"/>
      <c r="S146" s="205"/>
      <c r="T146" s="206"/>
      <c r="AT146" s="201" t="s">
        <v>146</v>
      </c>
      <c r="AU146" s="201" t="s">
        <v>81</v>
      </c>
      <c r="AV146" s="199" t="s">
        <v>81</v>
      </c>
      <c r="AW146" s="199" t="s">
        <v>28</v>
      </c>
      <c r="AX146" s="199" t="s">
        <v>71</v>
      </c>
      <c r="AY146" s="201" t="s">
        <v>133</v>
      </c>
    </row>
    <row r="147" spans="1:65" s="207" customFormat="1">
      <c r="B147" s="208"/>
      <c r="D147" s="193" t="s">
        <v>146</v>
      </c>
      <c r="E147" s="209" t="s">
        <v>1</v>
      </c>
      <c r="F147" s="210" t="s">
        <v>149</v>
      </c>
      <c r="H147" s="211">
        <v>6.08</v>
      </c>
      <c r="L147" s="208"/>
      <c r="M147" s="212"/>
      <c r="N147" s="213"/>
      <c r="O147" s="213"/>
      <c r="P147" s="213"/>
      <c r="Q147" s="213"/>
      <c r="R147" s="213"/>
      <c r="S147" s="213"/>
      <c r="T147" s="214"/>
      <c r="AT147" s="209" t="s">
        <v>146</v>
      </c>
      <c r="AU147" s="209" t="s">
        <v>81</v>
      </c>
      <c r="AV147" s="207" t="s">
        <v>140</v>
      </c>
      <c r="AW147" s="207" t="s">
        <v>28</v>
      </c>
      <c r="AX147" s="207" t="s">
        <v>79</v>
      </c>
      <c r="AY147" s="209" t="s">
        <v>133</v>
      </c>
    </row>
    <row r="148" spans="1:65" s="163" customFormat="1" ht="22.9" customHeight="1">
      <c r="B148" s="164"/>
      <c r="D148" s="165" t="s">
        <v>70</v>
      </c>
      <c r="E148" s="174" t="s">
        <v>161</v>
      </c>
      <c r="F148" s="174" t="s">
        <v>162</v>
      </c>
      <c r="J148" s="175">
        <f>BK148</f>
        <v>0</v>
      </c>
      <c r="L148" s="164"/>
      <c r="M148" s="168"/>
      <c r="N148" s="169"/>
      <c r="O148" s="169"/>
      <c r="P148" s="170">
        <f>SUM(P149:P168)</f>
        <v>0</v>
      </c>
      <c r="Q148" s="169"/>
      <c r="R148" s="170">
        <f>SUM(R149:R168)</f>
        <v>0.65269379999999999</v>
      </c>
      <c r="S148" s="169"/>
      <c r="T148" s="171">
        <f>SUM(T149:T168)</f>
        <v>0</v>
      </c>
      <c r="AR148" s="165" t="s">
        <v>79</v>
      </c>
      <c r="AT148" s="172" t="s">
        <v>70</v>
      </c>
      <c r="AU148" s="172" t="s">
        <v>79</v>
      </c>
      <c r="AY148" s="165" t="s">
        <v>133</v>
      </c>
      <c r="BK148" s="173">
        <f>SUM(BK149:BK168)</f>
        <v>0</v>
      </c>
    </row>
    <row r="149" spans="1:65" s="94" customFormat="1" ht="21.75" customHeight="1">
      <c r="A149" s="91"/>
      <c r="B149" s="92"/>
      <c r="C149" s="176" t="s">
        <v>163</v>
      </c>
      <c r="D149" s="176" t="s">
        <v>136</v>
      </c>
      <c r="E149" s="177" t="s">
        <v>164</v>
      </c>
      <c r="F149" s="178" t="s">
        <v>165</v>
      </c>
      <c r="G149" s="179" t="s">
        <v>157</v>
      </c>
      <c r="H149" s="180">
        <v>17.440000000000001</v>
      </c>
      <c r="I149" s="181"/>
      <c r="J149" s="182">
        <f>ROUND(I149*H149,2)</f>
        <v>0</v>
      </c>
      <c r="K149" s="183"/>
      <c r="L149" s="92"/>
      <c r="M149" s="184" t="s">
        <v>1</v>
      </c>
      <c r="N149" s="185" t="s">
        <v>36</v>
      </c>
      <c r="O149" s="186"/>
      <c r="P149" s="187">
        <f>O149*H149</f>
        <v>0</v>
      </c>
      <c r="Q149" s="187">
        <v>1.47E-2</v>
      </c>
      <c r="R149" s="187">
        <f>Q149*H149</f>
        <v>0.25636799999999998</v>
      </c>
      <c r="S149" s="187">
        <v>0</v>
      </c>
      <c r="T149" s="188">
        <f>S149*H149</f>
        <v>0</v>
      </c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R149" s="189" t="s">
        <v>140</v>
      </c>
      <c r="AT149" s="189" t="s">
        <v>136</v>
      </c>
      <c r="AU149" s="189" t="s">
        <v>81</v>
      </c>
      <c r="AY149" s="83" t="s">
        <v>133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83" t="s">
        <v>79</v>
      </c>
      <c r="BK149" s="190">
        <f>ROUND(I149*H149,2)</f>
        <v>0</v>
      </c>
      <c r="BL149" s="83" t="s">
        <v>140</v>
      </c>
      <c r="BM149" s="189" t="s">
        <v>166</v>
      </c>
    </row>
    <row r="150" spans="1:65" s="191" customFormat="1">
      <c r="B150" s="192"/>
      <c r="D150" s="193" t="s">
        <v>146</v>
      </c>
      <c r="E150" s="194" t="s">
        <v>1</v>
      </c>
      <c r="F150" s="195" t="s">
        <v>167</v>
      </c>
      <c r="H150" s="194" t="s">
        <v>1</v>
      </c>
      <c r="L150" s="192"/>
      <c r="M150" s="196"/>
      <c r="N150" s="197"/>
      <c r="O150" s="197"/>
      <c r="P150" s="197"/>
      <c r="Q150" s="197"/>
      <c r="R150" s="197"/>
      <c r="S150" s="197"/>
      <c r="T150" s="198"/>
      <c r="AT150" s="194" t="s">
        <v>146</v>
      </c>
      <c r="AU150" s="194" t="s">
        <v>81</v>
      </c>
      <c r="AV150" s="191" t="s">
        <v>79</v>
      </c>
      <c r="AW150" s="191" t="s">
        <v>28</v>
      </c>
      <c r="AX150" s="191" t="s">
        <v>71</v>
      </c>
      <c r="AY150" s="194" t="s">
        <v>133</v>
      </c>
    </row>
    <row r="151" spans="1:65" s="199" customFormat="1">
      <c r="B151" s="200"/>
      <c r="D151" s="193" t="s">
        <v>146</v>
      </c>
      <c r="E151" s="201" t="s">
        <v>1</v>
      </c>
      <c r="F151" s="202" t="s">
        <v>168</v>
      </c>
      <c r="H151" s="203">
        <v>17.440000000000001</v>
      </c>
      <c r="L151" s="200"/>
      <c r="M151" s="204"/>
      <c r="N151" s="205"/>
      <c r="O151" s="205"/>
      <c r="P151" s="205"/>
      <c r="Q151" s="205"/>
      <c r="R151" s="205"/>
      <c r="S151" s="205"/>
      <c r="T151" s="206"/>
      <c r="AT151" s="201" t="s">
        <v>146</v>
      </c>
      <c r="AU151" s="201" t="s">
        <v>81</v>
      </c>
      <c r="AV151" s="199" t="s">
        <v>81</v>
      </c>
      <c r="AW151" s="199" t="s">
        <v>28</v>
      </c>
      <c r="AX151" s="199" t="s">
        <v>71</v>
      </c>
      <c r="AY151" s="201" t="s">
        <v>133</v>
      </c>
    </row>
    <row r="152" spans="1:65" s="207" customFormat="1">
      <c r="B152" s="208"/>
      <c r="D152" s="193" t="s">
        <v>146</v>
      </c>
      <c r="E152" s="209" t="s">
        <v>1</v>
      </c>
      <c r="F152" s="210" t="s">
        <v>149</v>
      </c>
      <c r="H152" s="211">
        <v>17.440000000000001</v>
      </c>
      <c r="L152" s="208"/>
      <c r="M152" s="212"/>
      <c r="N152" s="213"/>
      <c r="O152" s="213"/>
      <c r="P152" s="213"/>
      <c r="Q152" s="213"/>
      <c r="R152" s="213"/>
      <c r="S152" s="213"/>
      <c r="T152" s="214"/>
      <c r="AT152" s="209" t="s">
        <v>146</v>
      </c>
      <c r="AU152" s="209" t="s">
        <v>81</v>
      </c>
      <c r="AV152" s="207" t="s">
        <v>140</v>
      </c>
      <c r="AW152" s="207" t="s">
        <v>28</v>
      </c>
      <c r="AX152" s="207" t="s">
        <v>79</v>
      </c>
      <c r="AY152" s="209" t="s">
        <v>133</v>
      </c>
    </row>
    <row r="153" spans="1:65" s="94" customFormat="1" ht="21.75" customHeight="1">
      <c r="A153" s="91"/>
      <c r="B153" s="92"/>
      <c r="C153" s="176" t="s">
        <v>161</v>
      </c>
      <c r="D153" s="176" t="s">
        <v>136</v>
      </c>
      <c r="E153" s="177" t="s">
        <v>169</v>
      </c>
      <c r="F153" s="178" t="s">
        <v>170</v>
      </c>
      <c r="G153" s="179" t="s">
        <v>157</v>
      </c>
      <c r="H153" s="180">
        <v>20.260000000000002</v>
      </c>
      <c r="I153" s="181"/>
      <c r="J153" s="182">
        <f>ROUND(I153*H153,2)</f>
        <v>0</v>
      </c>
      <c r="K153" s="183"/>
      <c r="L153" s="92"/>
      <c r="M153" s="184" t="s">
        <v>1</v>
      </c>
      <c r="N153" s="185" t="s">
        <v>36</v>
      </c>
      <c r="O153" s="186"/>
      <c r="P153" s="187">
        <f>O153*H153</f>
        <v>0</v>
      </c>
      <c r="Q153" s="187">
        <v>1.7330000000000002E-2</v>
      </c>
      <c r="R153" s="187">
        <f>Q153*H153</f>
        <v>0.35110580000000008</v>
      </c>
      <c r="S153" s="187">
        <v>0</v>
      </c>
      <c r="T153" s="188">
        <f>S153*H153</f>
        <v>0</v>
      </c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R153" s="189" t="s">
        <v>140</v>
      </c>
      <c r="AT153" s="189" t="s">
        <v>136</v>
      </c>
      <c r="AU153" s="189" t="s">
        <v>81</v>
      </c>
      <c r="AY153" s="83" t="s">
        <v>133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83" t="s">
        <v>79</v>
      </c>
      <c r="BK153" s="190">
        <f>ROUND(I153*H153,2)</f>
        <v>0</v>
      </c>
      <c r="BL153" s="83" t="s">
        <v>140</v>
      </c>
      <c r="BM153" s="189" t="s">
        <v>171</v>
      </c>
    </row>
    <row r="154" spans="1:65" s="191" customFormat="1">
      <c r="B154" s="192"/>
      <c r="D154" s="193" t="s">
        <v>146</v>
      </c>
      <c r="E154" s="194" t="s">
        <v>1</v>
      </c>
      <c r="F154" s="195" t="s">
        <v>167</v>
      </c>
      <c r="H154" s="194" t="s">
        <v>1</v>
      </c>
      <c r="L154" s="192"/>
      <c r="M154" s="196"/>
      <c r="N154" s="197"/>
      <c r="O154" s="197"/>
      <c r="P154" s="197"/>
      <c r="Q154" s="197"/>
      <c r="R154" s="197"/>
      <c r="S154" s="197"/>
      <c r="T154" s="198"/>
      <c r="AT154" s="194" t="s">
        <v>146</v>
      </c>
      <c r="AU154" s="194" t="s">
        <v>81</v>
      </c>
      <c r="AV154" s="191" t="s">
        <v>79</v>
      </c>
      <c r="AW154" s="191" t="s">
        <v>28</v>
      </c>
      <c r="AX154" s="191" t="s">
        <v>71</v>
      </c>
      <c r="AY154" s="194" t="s">
        <v>133</v>
      </c>
    </row>
    <row r="155" spans="1:65" s="199" customFormat="1">
      <c r="B155" s="200"/>
      <c r="D155" s="193" t="s">
        <v>146</v>
      </c>
      <c r="E155" s="201" t="s">
        <v>1</v>
      </c>
      <c r="F155" s="202" t="s">
        <v>172</v>
      </c>
      <c r="H155" s="203">
        <v>15.26</v>
      </c>
      <c r="L155" s="200"/>
      <c r="M155" s="204"/>
      <c r="N155" s="205"/>
      <c r="O155" s="205"/>
      <c r="P155" s="205"/>
      <c r="Q155" s="205"/>
      <c r="R155" s="205"/>
      <c r="S155" s="205"/>
      <c r="T155" s="206"/>
      <c r="AT155" s="201" t="s">
        <v>146</v>
      </c>
      <c r="AU155" s="201" t="s">
        <v>81</v>
      </c>
      <c r="AV155" s="199" t="s">
        <v>81</v>
      </c>
      <c r="AW155" s="199" t="s">
        <v>28</v>
      </c>
      <c r="AX155" s="199" t="s">
        <v>71</v>
      </c>
      <c r="AY155" s="201" t="s">
        <v>133</v>
      </c>
    </row>
    <row r="156" spans="1:65" s="191" customFormat="1">
      <c r="B156" s="192"/>
      <c r="D156" s="193" t="s">
        <v>146</v>
      </c>
      <c r="E156" s="194" t="s">
        <v>1</v>
      </c>
      <c r="F156" s="195" t="s">
        <v>173</v>
      </c>
      <c r="H156" s="194" t="s">
        <v>1</v>
      </c>
      <c r="L156" s="192"/>
      <c r="M156" s="196"/>
      <c r="N156" s="197"/>
      <c r="O156" s="197"/>
      <c r="P156" s="197"/>
      <c r="Q156" s="197"/>
      <c r="R156" s="197"/>
      <c r="S156" s="197"/>
      <c r="T156" s="198"/>
      <c r="AT156" s="194" t="s">
        <v>146</v>
      </c>
      <c r="AU156" s="194" t="s">
        <v>81</v>
      </c>
      <c r="AV156" s="191" t="s">
        <v>79</v>
      </c>
      <c r="AW156" s="191" t="s">
        <v>28</v>
      </c>
      <c r="AX156" s="191" t="s">
        <v>71</v>
      </c>
      <c r="AY156" s="194" t="s">
        <v>133</v>
      </c>
    </row>
    <row r="157" spans="1:65" s="199" customFormat="1">
      <c r="B157" s="200"/>
      <c r="D157" s="193" t="s">
        <v>146</v>
      </c>
      <c r="E157" s="201" t="s">
        <v>1</v>
      </c>
      <c r="F157" s="202" t="s">
        <v>163</v>
      </c>
      <c r="H157" s="203">
        <v>5</v>
      </c>
      <c r="L157" s="200"/>
      <c r="M157" s="204"/>
      <c r="N157" s="205"/>
      <c r="O157" s="205"/>
      <c r="P157" s="205"/>
      <c r="Q157" s="205"/>
      <c r="R157" s="205"/>
      <c r="S157" s="205"/>
      <c r="T157" s="206"/>
      <c r="AT157" s="201" t="s">
        <v>146</v>
      </c>
      <c r="AU157" s="201" t="s">
        <v>81</v>
      </c>
      <c r="AV157" s="199" t="s">
        <v>81</v>
      </c>
      <c r="AW157" s="199" t="s">
        <v>28</v>
      </c>
      <c r="AX157" s="199" t="s">
        <v>71</v>
      </c>
      <c r="AY157" s="201" t="s">
        <v>133</v>
      </c>
    </row>
    <row r="158" spans="1:65" s="207" customFormat="1">
      <c r="B158" s="208"/>
      <c r="D158" s="193" t="s">
        <v>146</v>
      </c>
      <c r="E158" s="209" t="s">
        <v>1</v>
      </c>
      <c r="F158" s="210" t="s">
        <v>149</v>
      </c>
      <c r="H158" s="211">
        <v>20.260000000000002</v>
      </c>
      <c r="L158" s="208"/>
      <c r="M158" s="212"/>
      <c r="N158" s="213"/>
      <c r="O158" s="213"/>
      <c r="P158" s="213"/>
      <c r="Q158" s="213"/>
      <c r="R158" s="213"/>
      <c r="S158" s="213"/>
      <c r="T158" s="214"/>
      <c r="AT158" s="209" t="s">
        <v>146</v>
      </c>
      <c r="AU158" s="209" t="s">
        <v>81</v>
      </c>
      <c r="AV158" s="207" t="s">
        <v>140</v>
      </c>
      <c r="AW158" s="207" t="s">
        <v>28</v>
      </c>
      <c r="AX158" s="207" t="s">
        <v>79</v>
      </c>
      <c r="AY158" s="209" t="s">
        <v>133</v>
      </c>
    </row>
    <row r="159" spans="1:65" s="94" customFormat="1" ht="21.75" customHeight="1">
      <c r="A159" s="91"/>
      <c r="B159" s="92"/>
      <c r="C159" s="176" t="s">
        <v>174</v>
      </c>
      <c r="D159" s="176" t="s">
        <v>136</v>
      </c>
      <c r="E159" s="177" t="s">
        <v>175</v>
      </c>
      <c r="F159" s="178" t="s">
        <v>176</v>
      </c>
      <c r="G159" s="179" t="s">
        <v>139</v>
      </c>
      <c r="H159" s="180">
        <v>3</v>
      </c>
      <c r="I159" s="181"/>
      <c r="J159" s="182">
        <f>ROUND(I159*H159,2)</f>
        <v>0</v>
      </c>
      <c r="K159" s="183"/>
      <c r="L159" s="92"/>
      <c r="M159" s="184" t="s">
        <v>1</v>
      </c>
      <c r="N159" s="185" t="s">
        <v>36</v>
      </c>
      <c r="O159" s="186"/>
      <c r="P159" s="187">
        <f>O159*H159</f>
        <v>0</v>
      </c>
      <c r="Q159" s="187">
        <v>4.8000000000000001E-4</v>
      </c>
      <c r="R159" s="187">
        <f>Q159*H159</f>
        <v>1.4400000000000001E-3</v>
      </c>
      <c r="S159" s="187">
        <v>0</v>
      </c>
      <c r="T159" s="188">
        <f>S159*H159</f>
        <v>0</v>
      </c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R159" s="189" t="s">
        <v>140</v>
      </c>
      <c r="AT159" s="189" t="s">
        <v>136</v>
      </c>
      <c r="AU159" s="189" t="s">
        <v>81</v>
      </c>
      <c r="AY159" s="83" t="s">
        <v>133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83" t="s">
        <v>79</v>
      </c>
      <c r="BK159" s="190">
        <f>ROUND(I159*H159,2)</f>
        <v>0</v>
      </c>
      <c r="BL159" s="83" t="s">
        <v>140</v>
      </c>
      <c r="BM159" s="189" t="s">
        <v>177</v>
      </c>
    </row>
    <row r="160" spans="1:65" s="191" customFormat="1">
      <c r="B160" s="192"/>
      <c r="D160" s="193" t="s">
        <v>146</v>
      </c>
      <c r="E160" s="194" t="s">
        <v>1</v>
      </c>
      <c r="F160" s="195" t="s">
        <v>178</v>
      </c>
      <c r="H160" s="194" t="s">
        <v>1</v>
      </c>
      <c r="L160" s="192"/>
      <c r="M160" s="196"/>
      <c r="N160" s="197"/>
      <c r="O160" s="197"/>
      <c r="P160" s="197"/>
      <c r="Q160" s="197"/>
      <c r="R160" s="197"/>
      <c r="S160" s="197"/>
      <c r="T160" s="198"/>
      <c r="AT160" s="194" t="s">
        <v>146</v>
      </c>
      <c r="AU160" s="194" t="s">
        <v>81</v>
      </c>
      <c r="AV160" s="191" t="s">
        <v>79</v>
      </c>
      <c r="AW160" s="191" t="s">
        <v>28</v>
      </c>
      <c r="AX160" s="191" t="s">
        <v>71</v>
      </c>
      <c r="AY160" s="194" t="s">
        <v>133</v>
      </c>
    </row>
    <row r="161" spans="1:65" s="199" customFormat="1">
      <c r="B161" s="200"/>
      <c r="D161" s="193" t="s">
        <v>146</v>
      </c>
      <c r="E161" s="201" t="s">
        <v>1</v>
      </c>
      <c r="F161" s="202" t="s">
        <v>134</v>
      </c>
      <c r="H161" s="203">
        <v>3</v>
      </c>
      <c r="L161" s="200"/>
      <c r="M161" s="204"/>
      <c r="N161" s="205"/>
      <c r="O161" s="205"/>
      <c r="P161" s="205"/>
      <c r="Q161" s="205"/>
      <c r="R161" s="205"/>
      <c r="S161" s="205"/>
      <c r="T161" s="206"/>
      <c r="AT161" s="201" t="s">
        <v>146</v>
      </c>
      <c r="AU161" s="201" t="s">
        <v>81</v>
      </c>
      <c r="AV161" s="199" t="s">
        <v>81</v>
      </c>
      <c r="AW161" s="199" t="s">
        <v>28</v>
      </c>
      <c r="AX161" s="199" t="s">
        <v>71</v>
      </c>
      <c r="AY161" s="201" t="s">
        <v>133</v>
      </c>
    </row>
    <row r="162" spans="1:65" s="207" customFormat="1">
      <c r="B162" s="208"/>
      <c r="D162" s="193" t="s">
        <v>146</v>
      </c>
      <c r="E162" s="209" t="s">
        <v>1</v>
      </c>
      <c r="F162" s="210" t="s">
        <v>149</v>
      </c>
      <c r="H162" s="211">
        <v>3</v>
      </c>
      <c r="L162" s="208"/>
      <c r="M162" s="212"/>
      <c r="N162" s="213"/>
      <c r="O162" s="213"/>
      <c r="P162" s="213"/>
      <c r="Q162" s="213"/>
      <c r="R162" s="213"/>
      <c r="S162" s="213"/>
      <c r="T162" s="214"/>
      <c r="AT162" s="209" t="s">
        <v>146</v>
      </c>
      <c r="AU162" s="209" t="s">
        <v>81</v>
      </c>
      <c r="AV162" s="207" t="s">
        <v>140</v>
      </c>
      <c r="AW162" s="207" t="s">
        <v>28</v>
      </c>
      <c r="AX162" s="207" t="s">
        <v>79</v>
      </c>
      <c r="AY162" s="209" t="s">
        <v>133</v>
      </c>
    </row>
    <row r="163" spans="1:65" s="94" customFormat="1" ht="21.75" customHeight="1">
      <c r="A163" s="91"/>
      <c r="B163" s="92"/>
      <c r="C163" s="215" t="s">
        <v>153</v>
      </c>
      <c r="D163" s="215" t="s">
        <v>150</v>
      </c>
      <c r="E163" s="216" t="s">
        <v>179</v>
      </c>
      <c r="F163" s="217" t="s">
        <v>180</v>
      </c>
      <c r="G163" s="218" t="s">
        <v>139</v>
      </c>
      <c r="H163" s="219">
        <v>1</v>
      </c>
      <c r="I163" s="220"/>
      <c r="J163" s="221">
        <f>ROUND(I163*H163,2)</f>
        <v>0</v>
      </c>
      <c r="K163" s="222"/>
      <c r="L163" s="223"/>
      <c r="M163" s="224" t="s">
        <v>1</v>
      </c>
      <c r="N163" s="225" t="s">
        <v>36</v>
      </c>
      <c r="O163" s="186"/>
      <c r="P163" s="187">
        <f>O163*H163</f>
        <v>0</v>
      </c>
      <c r="Q163" s="187">
        <v>1.272E-2</v>
      </c>
      <c r="R163" s="187">
        <f>Q163*H163</f>
        <v>1.272E-2</v>
      </c>
      <c r="S163" s="187">
        <v>0</v>
      </c>
      <c r="T163" s="188">
        <f>S163*H163</f>
        <v>0</v>
      </c>
      <c r="U163" s="91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R163" s="189" t="s">
        <v>153</v>
      </c>
      <c r="AT163" s="189" t="s">
        <v>150</v>
      </c>
      <c r="AU163" s="189" t="s">
        <v>81</v>
      </c>
      <c r="AY163" s="83" t="s">
        <v>133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83" t="s">
        <v>79</v>
      </c>
      <c r="BK163" s="190">
        <f>ROUND(I163*H163,2)</f>
        <v>0</v>
      </c>
      <c r="BL163" s="83" t="s">
        <v>140</v>
      </c>
      <c r="BM163" s="189" t="s">
        <v>181</v>
      </c>
    </row>
    <row r="164" spans="1:65" s="199" customFormat="1">
      <c r="B164" s="200"/>
      <c r="D164" s="193" t="s">
        <v>146</v>
      </c>
      <c r="E164" s="201" t="s">
        <v>1</v>
      </c>
      <c r="F164" s="202" t="s">
        <v>182</v>
      </c>
      <c r="H164" s="203">
        <v>1</v>
      </c>
      <c r="L164" s="200"/>
      <c r="M164" s="204"/>
      <c r="N164" s="205"/>
      <c r="O164" s="205"/>
      <c r="P164" s="205"/>
      <c r="Q164" s="205"/>
      <c r="R164" s="205"/>
      <c r="S164" s="205"/>
      <c r="T164" s="206"/>
      <c r="AT164" s="201" t="s">
        <v>146</v>
      </c>
      <c r="AU164" s="201" t="s">
        <v>81</v>
      </c>
      <c r="AV164" s="199" t="s">
        <v>81</v>
      </c>
      <c r="AW164" s="199" t="s">
        <v>28</v>
      </c>
      <c r="AX164" s="199" t="s">
        <v>71</v>
      </c>
      <c r="AY164" s="201" t="s">
        <v>133</v>
      </c>
    </row>
    <row r="165" spans="1:65" s="207" customFormat="1">
      <c r="B165" s="208"/>
      <c r="D165" s="193" t="s">
        <v>146</v>
      </c>
      <c r="E165" s="209" t="s">
        <v>1</v>
      </c>
      <c r="F165" s="210" t="s">
        <v>149</v>
      </c>
      <c r="H165" s="211">
        <v>1</v>
      </c>
      <c r="L165" s="208"/>
      <c r="M165" s="212"/>
      <c r="N165" s="213"/>
      <c r="O165" s="213"/>
      <c r="P165" s="213"/>
      <c r="Q165" s="213"/>
      <c r="R165" s="213"/>
      <c r="S165" s="213"/>
      <c r="T165" s="214"/>
      <c r="AT165" s="209" t="s">
        <v>146</v>
      </c>
      <c r="AU165" s="209" t="s">
        <v>81</v>
      </c>
      <c r="AV165" s="207" t="s">
        <v>140</v>
      </c>
      <c r="AW165" s="207" t="s">
        <v>28</v>
      </c>
      <c r="AX165" s="207" t="s">
        <v>79</v>
      </c>
      <c r="AY165" s="209" t="s">
        <v>133</v>
      </c>
    </row>
    <row r="166" spans="1:65" s="94" customFormat="1" ht="21.75" customHeight="1">
      <c r="A166" s="91"/>
      <c r="B166" s="92"/>
      <c r="C166" s="215" t="s">
        <v>183</v>
      </c>
      <c r="D166" s="215" t="s">
        <v>150</v>
      </c>
      <c r="E166" s="216" t="s">
        <v>184</v>
      </c>
      <c r="F166" s="217" t="s">
        <v>185</v>
      </c>
      <c r="G166" s="218" t="s">
        <v>139</v>
      </c>
      <c r="H166" s="219">
        <v>2</v>
      </c>
      <c r="I166" s="220"/>
      <c r="J166" s="221">
        <f>ROUND(I166*H166,2)</f>
        <v>0</v>
      </c>
      <c r="K166" s="222"/>
      <c r="L166" s="223"/>
      <c r="M166" s="224" t="s">
        <v>1</v>
      </c>
      <c r="N166" s="225" t="s">
        <v>36</v>
      </c>
      <c r="O166" s="186"/>
      <c r="P166" s="187">
        <f>O166*H166</f>
        <v>0</v>
      </c>
      <c r="Q166" s="187">
        <v>1.553E-2</v>
      </c>
      <c r="R166" s="187">
        <f>Q166*H166</f>
        <v>3.1060000000000001E-2</v>
      </c>
      <c r="S166" s="187">
        <v>0</v>
      </c>
      <c r="T166" s="188">
        <f>S166*H166</f>
        <v>0</v>
      </c>
      <c r="U166" s="91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R166" s="189" t="s">
        <v>153</v>
      </c>
      <c r="AT166" s="189" t="s">
        <v>150</v>
      </c>
      <c r="AU166" s="189" t="s">
        <v>81</v>
      </c>
      <c r="AY166" s="83" t="s">
        <v>133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83" t="s">
        <v>79</v>
      </c>
      <c r="BK166" s="190">
        <f>ROUND(I166*H166,2)</f>
        <v>0</v>
      </c>
      <c r="BL166" s="83" t="s">
        <v>140</v>
      </c>
      <c r="BM166" s="189" t="s">
        <v>186</v>
      </c>
    </row>
    <row r="167" spans="1:65" s="199" customFormat="1">
      <c r="B167" s="200"/>
      <c r="D167" s="193" t="s">
        <v>146</v>
      </c>
      <c r="E167" s="201" t="s">
        <v>1</v>
      </c>
      <c r="F167" s="202" t="s">
        <v>187</v>
      </c>
      <c r="H167" s="203">
        <v>2</v>
      </c>
      <c r="L167" s="200"/>
      <c r="M167" s="204"/>
      <c r="N167" s="205"/>
      <c r="O167" s="205"/>
      <c r="P167" s="205"/>
      <c r="Q167" s="205"/>
      <c r="R167" s="205"/>
      <c r="S167" s="205"/>
      <c r="T167" s="206"/>
      <c r="AT167" s="201" t="s">
        <v>146</v>
      </c>
      <c r="AU167" s="201" t="s">
        <v>81</v>
      </c>
      <c r="AV167" s="199" t="s">
        <v>81</v>
      </c>
      <c r="AW167" s="199" t="s">
        <v>28</v>
      </c>
      <c r="AX167" s="199" t="s">
        <v>71</v>
      </c>
      <c r="AY167" s="201" t="s">
        <v>133</v>
      </c>
    </row>
    <row r="168" spans="1:65" s="207" customFormat="1">
      <c r="B168" s="208"/>
      <c r="D168" s="193" t="s">
        <v>146</v>
      </c>
      <c r="E168" s="209" t="s">
        <v>1</v>
      </c>
      <c r="F168" s="210" t="s">
        <v>149</v>
      </c>
      <c r="H168" s="211">
        <v>2</v>
      </c>
      <c r="L168" s="208"/>
      <c r="M168" s="212"/>
      <c r="N168" s="213"/>
      <c r="O168" s="213"/>
      <c r="P168" s="213"/>
      <c r="Q168" s="213"/>
      <c r="R168" s="213"/>
      <c r="S168" s="213"/>
      <c r="T168" s="214"/>
      <c r="AT168" s="209" t="s">
        <v>146</v>
      </c>
      <c r="AU168" s="209" t="s">
        <v>81</v>
      </c>
      <c r="AV168" s="207" t="s">
        <v>140</v>
      </c>
      <c r="AW168" s="207" t="s">
        <v>28</v>
      </c>
      <c r="AX168" s="207" t="s">
        <v>79</v>
      </c>
      <c r="AY168" s="209" t="s">
        <v>133</v>
      </c>
    </row>
    <row r="169" spans="1:65" s="163" customFormat="1" ht="22.9" customHeight="1">
      <c r="B169" s="164"/>
      <c r="D169" s="165" t="s">
        <v>70</v>
      </c>
      <c r="E169" s="174" t="s">
        <v>183</v>
      </c>
      <c r="F169" s="174" t="s">
        <v>188</v>
      </c>
      <c r="J169" s="175">
        <f>BK169</f>
        <v>0</v>
      </c>
      <c r="L169" s="164"/>
      <c r="M169" s="168"/>
      <c r="N169" s="169"/>
      <c r="O169" s="169"/>
      <c r="P169" s="170">
        <f>SUM(P170:P182)</f>
        <v>0</v>
      </c>
      <c r="Q169" s="169"/>
      <c r="R169" s="170">
        <f>SUM(R170:R182)</f>
        <v>2.0999999999999999E-3</v>
      </c>
      <c r="S169" s="169"/>
      <c r="T169" s="171">
        <f>SUM(T170:T182)</f>
        <v>2.0401060000000002</v>
      </c>
      <c r="AR169" s="165" t="s">
        <v>79</v>
      </c>
      <c r="AT169" s="172" t="s">
        <v>70</v>
      </c>
      <c r="AU169" s="172" t="s">
        <v>79</v>
      </c>
      <c r="AY169" s="165" t="s">
        <v>133</v>
      </c>
      <c r="BK169" s="173">
        <f>SUM(BK170:BK182)</f>
        <v>0</v>
      </c>
    </row>
    <row r="170" spans="1:65" s="94" customFormat="1" ht="33" customHeight="1">
      <c r="A170" s="91"/>
      <c r="B170" s="92"/>
      <c r="C170" s="176" t="s">
        <v>189</v>
      </c>
      <c r="D170" s="176" t="s">
        <v>136</v>
      </c>
      <c r="E170" s="177" t="s">
        <v>190</v>
      </c>
      <c r="F170" s="178" t="s">
        <v>191</v>
      </c>
      <c r="G170" s="179" t="s">
        <v>157</v>
      </c>
      <c r="H170" s="180">
        <v>10</v>
      </c>
      <c r="I170" s="181"/>
      <c r="J170" s="182">
        <f>ROUND(I170*H170,2)</f>
        <v>0</v>
      </c>
      <c r="K170" s="183"/>
      <c r="L170" s="92"/>
      <c r="M170" s="184" t="s">
        <v>1</v>
      </c>
      <c r="N170" s="185" t="s">
        <v>36</v>
      </c>
      <c r="O170" s="186"/>
      <c r="P170" s="187">
        <f>O170*H170</f>
        <v>0</v>
      </c>
      <c r="Q170" s="187">
        <v>1.2999999999999999E-4</v>
      </c>
      <c r="R170" s="187">
        <f>Q170*H170</f>
        <v>1.2999999999999999E-3</v>
      </c>
      <c r="S170" s="187">
        <v>0</v>
      </c>
      <c r="T170" s="188">
        <f>S170*H170</f>
        <v>0</v>
      </c>
      <c r="U170" s="91"/>
      <c r="V170" s="91"/>
      <c r="W170" s="91"/>
      <c r="X170" s="91"/>
      <c r="Y170" s="91"/>
      <c r="Z170" s="91"/>
      <c r="AA170" s="91"/>
      <c r="AB170" s="91"/>
      <c r="AC170" s="91"/>
      <c r="AD170" s="91"/>
      <c r="AE170" s="91"/>
      <c r="AR170" s="189" t="s">
        <v>140</v>
      </c>
      <c r="AT170" s="189" t="s">
        <v>136</v>
      </c>
      <c r="AU170" s="189" t="s">
        <v>81</v>
      </c>
      <c r="AY170" s="83" t="s">
        <v>133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83" t="s">
        <v>79</v>
      </c>
      <c r="BK170" s="190">
        <f>ROUND(I170*H170,2)</f>
        <v>0</v>
      </c>
      <c r="BL170" s="83" t="s">
        <v>140</v>
      </c>
      <c r="BM170" s="189" t="s">
        <v>192</v>
      </c>
    </row>
    <row r="171" spans="1:65" s="94" customFormat="1" ht="21.75" customHeight="1">
      <c r="A171" s="91"/>
      <c r="B171" s="92"/>
      <c r="C171" s="176" t="s">
        <v>193</v>
      </c>
      <c r="D171" s="176" t="s">
        <v>136</v>
      </c>
      <c r="E171" s="177" t="s">
        <v>194</v>
      </c>
      <c r="F171" s="178" t="s">
        <v>195</v>
      </c>
      <c r="G171" s="179" t="s">
        <v>157</v>
      </c>
      <c r="H171" s="180">
        <v>20</v>
      </c>
      <c r="I171" s="181"/>
      <c r="J171" s="182">
        <f>ROUND(I171*H171,2)</f>
        <v>0</v>
      </c>
      <c r="K171" s="183"/>
      <c r="L171" s="92"/>
      <c r="M171" s="184" t="s">
        <v>1</v>
      </c>
      <c r="N171" s="185" t="s">
        <v>36</v>
      </c>
      <c r="O171" s="186"/>
      <c r="P171" s="187">
        <f>O171*H171</f>
        <v>0</v>
      </c>
      <c r="Q171" s="187">
        <v>4.0000000000000003E-5</v>
      </c>
      <c r="R171" s="187">
        <f>Q171*H171</f>
        <v>8.0000000000000004E-4</v>
      </c>
      <c r="S171" s="187">
        <v>0</v>
      </c>
      <c r="T171" s="188">
        <f>S171*H171</f>
        <v>0</v>
      </c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R171" s="189" t="s">
        <v>140</v>
      </c>
      <c r="AT171" s="189" t="s">
        <v>136</v>
      </c>
      <c r="AU171" s="189" t="s">
        <v>81</v>
      </c>
      <c r="AY171" s="83" t="s">
        <v>133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83" t="s">
        <v>79</v>
      </c>
      <c r="BK171" s="190">
        <f>ROUND(I171*H171,2)</f>
        <v>0</v>
      </c>
      <c r="BL171" s="83" t="s">
        <v>140</v>
      </c>
      <c r="BM171" s="189" t="s">
        <v>196</v>
      </c>
    </row>
    <row r="172" spans="1:65" s="94" customFormat="1" ht="21.75" customHeight="1">
      <c r="A172" s="91"/>
      <c r="B172" s="92"/>
      <c r="C172" s="176" t="s">
        <v>197</v>
      </c>
      <c r="D172" s="176" t="s">
        <v>136</v>
      </c>
      <c r="E172" s="177" t="s">
        <v>198</v>
      </c>
      <c r="F172" s="178" t="s">
        <v>199</v>
      </c>
      <c r="G172" s="179" t="s">
        <v>157</v>
      </c>
      <c r="H172" s="180">
        <v>6.3460000000000001</v>
      </c>
      <c r="I172" s="181"/>
      <c r="J172" s="182">
        <f>ROUND(I172*H172,2)</f>
        <v>0</v>
      </c>
      <c r="K172" s="183"/>
      <c r="L172" s="92"/>
      <c r="M172" s="184" t="s">
        <v>1</v>
      </c>
      <c r="N172" s="185" t="s">
        <v>36</v>
      </c>
      <c r="O172" s="186"/>
      <c r="P172" s="187">
        <f>O172*H172</f>
        <v>0</v>
      </c>
      <c r="Q172" s="187">
        <v>0</v>
      </c>
      <c r="R172" s="187">
        <f>Q172*H172</f>
        <v>0</v>
      </c>
      <c r="S172" s="187">
        <v>0.26100000000000001</v>
      </c>
      <c r="T172" s="188">
        <f>S172*H172</f>
        <v>1.6563060000000001</v>
      </c>
      <c r="U172" s="91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  <c r="AR172" s="189" t="s">
        <v>140</v>
      </c>
      <c r="AT172" s="189" t="s">
        <v>136</v>
      </c>
      <c r="AU172" s="189" t="s">
        <v>81</v>
      </c>
      <c r="AY172" s="83" t="s">
        <v>133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83" t="s">
        <v>79</v>
      </c>
      <c r="BK172" s="190">
        <f>ROUND(I172*H172,2)</f>
        <v>0</v>
      </c>
      <c r="BL172" s="83" t="s">
        <v>140</v>
      </c>
      <c r="BM172" s="189" t="s">
        <v>200</v>
      </c>
    </row>
    <row r="173" spans="1:65" s="191" customFormat="1">
      <c r="B173" s="192"/>
      <c r="D173" s="193" t="s">
        <v>146</v>
      </c>
      <c r="E173" s="194" t="s">
        <v>1</v>
      </c>
      <c r="F173" s="195" t="s">
        <v>201</v>
      </c>
      <c r="H173" s="194" t="s">
        <v>1</v>
      </c>
      <c r="L173" s="192"/>
      <c r="M173" s="196"/>
      <c r="N173" s="197"/>
      <c r="O173" s="197"/>
      <c r="P173" s="197"/>
      <c r="Q173" s="197"/>
      <c r="R173" s="197"/>
      <c r="S173" s="197"/>
      <c r="T173" s="198"/>
      <c r="AT173" s="194" t="s">
        <v>146</v>
      </c>
      <c r="AU173" s="194" t="s">
        <v>81</v>
      </c>
      <c r="AV173" s="191" t="s">
        <v>79</v>
      </c>
      <c r="AW173" s="191" t="s">
        <v>28</v>
      </c>
      <c r="AX173" s="191" t="s">
        <v>71</v>
      </c>
      <c r="AY173" s="194" t="s">
        <v>133</v>
      </c>
    </row>
    <row r="174" spans="1:65" s="199" customFormat="1">
      <c r="B174" s="200"/>
      <c r="D174" s="193" t="s">
        <v>146</v>
      </c>
      <c r="E174" s="201" t="s">
        <v>1</v>
      </c>
      <c r="F174" s="202" t="s">
        <v>202</v>
      </c>
      <c r="H174" s="203">
        <v>7.35</v>
      </c>
      <c r="L174" s="200"/>
      <c r="M174" s="204"/>
      <c r="N174" s="205"/>
      <c r="O174" s="205"/>
      <c r="P174" s="205"/>
      <c r="Q174" s="205"/>
      <c r="R174" s="205"/>
      <c r="S174" s="205"/>
      <c r="T174" s="206"/>
      <c r="AT174" s="201" t="s">
        <v>146</v>
      </c>
      <c r="AU174" s="201" t="s">
        <v>81</v>
      </c>
      <c r="AV174" s="199" t="s">
        <v>81</v>
      </c>
      <c r="AW174" s="199" t="s">
        <v>28</v>
      </c>
      <c r="AX174" s="199" t="s">
        <v>71</v>
      </c>
      <c r="AY174" s="201" t="s">
        <v>133</v>
      </c>
    </row>
    <row r="175" spans="1:65" s="199" customFormat="1">
      <c r="B175" s="200"/>
      <c r="D175" s="193" t="s">
        <v>146</v>
      </c>
      <c r="E175" s="201" t="s">
        <v>1</v>
      </c>
      <c r="F175" s="202" t="s">
        <v>203</v>
      </c>
      <c r="H175" s="203">
        <v>-1.4139999999999999</v>
      </c>
      <c r="L175" s="200"/>
      <c r="M175" s="204"/>
      <c r="N175" s="205"/>
      <c r="O175" s="205"/>
      <c r="P175" s="205"/>
      <c r="Q175" s="205"/>
      <c r="R175" s="205"/>
      <c r="S175" s="205"/>
      <c r="T175" s="206"/>
      <c r="AT175" s="201" t="s">
        <v>146</v>
      </c>
      <c r="AU175" s="201" t="s">
        <v>81</v>
      </c>
      <c r="AV175" s="199" t="s">
        <v>81</v>
      </c>
      <c r="AW175" s="199" t="s">
        <v>28</v>
      </c>
      <c r="AX175" s="199" t="s">
        <v>71</v>
      </c>
      <c r="AY175" s="201" t="s">
        <v>133</v>
      </c>
    </row>
    <row r="176" spans="1:65" s="199" customFormat="1">
      <c r="B176" s="200"/>
      <c r="D176" s="193" t="s">
        <v>146</v>
      </c>
      <c r="E176" s="201" t="s">
        <v>1</v>
      </c>
      <c r="F176" s="202" t="s">
        <v>204</v>
      </c>
      <c r="H176" s="203">
        <v>0.41</v>
      </c>
      <c r="L176" s="200"/>
      <c r="M176" s="204"/>
      <c r="N176" s="205"/>
      <c r="O176" s="205"/>
      <c r="P176" s="205"/>
      <c r="Q176" s="205"/>
      <c r="R176" s="205"/>
      <c r="S176" s="205"/>
      <c r="T176" s="206"/>
      <c r="AT176" s="201" t="s">
        <v>146</v>
      </c>
      <c r="AU176" s="201" t="s">
        <v>81</v>
      </c>
      <c r="AV176" s="199" t="s">
        <v>81</v>
      </c>
      <c r="AW176" s="199" t="s">
        <v>28</v>
      </c>
      <c r="AX176" s="199" t="s">
        <v>71</v>
      </c>
      <c r="AY176" s="201" t="s">
        <v>133</v>
      </c>
    </row>
    <row r="177" spans="1:65" s="207" customFormat="1">
      <c r="B177" s="208"/>
      <c r="D177" s="193" t="s">
        <v>146</v>
      </c>
      <c r="E177" s="209" t="s">
        <v>1</v>
      </c>
      <c r="F177" s="210" t="s">
        <v>149</v>
      </c>
      <c r="H177" s="211">
        <v>6.3460000000000001</v>
      </c>
      <c r="L177" s="208"/>
      <c r="M177" s="212"/>
      <c r="N177" s="213"/>
      <c r="O177" s="213"/>
      <c r="P177" s="213"/>
      <c r="Q177" s="213"/>
      <c r="R177" s="213"/>
      <c r="S177" s="213"/>
      <c r="T177" s="214"/>
      <c r="AT177" s="209" t="s">
        <v>146</v>
      </c>
      <c r="AU177" s="209" t="s">
        <v>81</v>
      </c>
      <c r="AV177" s="207" t="s">
        <v>140</v>
      </c>
      <c r="AW177" s="207" t="s">
        <v>28</v>
      </c>
      <c r="AX177" s="207" t="s">
        <v>79</v>
      </c>
      <c r="AY177" s="209" t="s">
        <v>133</v>
      </c>
    </row>
    <row r="178" spans="1:65" s="94" customFormat="1" ht="21.75" customHeight="1">
      <c r="A178" s="91"/>
      <c r="B178" s="92"/>
      <c r="C178" s="176" t="s">
        <v>205</v>
      </c>
      <c r="D178" s="176" t="s">
        <v>136</v>
      </c>
      <c r="E178" s="177" t="s">
        <v>206</v>
      </c>
      <c r="F178" s="178" t="s">
        <v>207</v>
      </c>
      <c r="G178" s="179" t="s">
        <v>157</v>
      </c>
      <c r="H178" s="180">
        <v>5.05</v>
      </c>
      <c r="I178" s="181"/>
      <c r="J178" s="182">
        <f>ROUND(I178*H178,2)</f>
        <v>0</v>
      </c>
      <c r="K178" s="183"/>
      <c r="L178" s="92"/>
      <c r="M178" s="184" t="s">
        <v>1</v>
      </c>
      <c r="N178" s="185" t="s">
        <v>36</v>
      </c>
      <c r="O178" s="186"/>
      <c r="P178" s="187">
        <f>O178*H178</f>
        <v>0</v>
      </c>
      <c r="Q178" s="187">
        <v>0</v>
      </c>
      <c r="R178" s="187">
        <f>Q178*H178</f>
        <v>0</v>
      </c>
      <c r="S178" s="187">
        <v>7.5999999999999998E-2</v>
      </c>
      <c r="T178" s="188">
        <f>S178*H178</f>
        <v>0.38379999999999997</v>
      </c>
      <c r="U178" s="91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  <c r="AR178" s="189" t="s">
        <v>140</v>
      </c>
      <c r="AT178" s="189" t="s">
        <v>136</v>
      </c>
      <c r="AU178" s="189" t="s">
        <v>81</v>
      </c>
      <c r="AY178" s="83" t="s">
        <v>133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83" t="s">
        <v>79</v>
      </c>
      <c r="BK178" s="190">
        <f>ROUND(I178*H178,2)</f>
        <v>0</v>
      </c>
      <c r="BL178" s="83" t="s">
        <v>140</v>
      </c>
      <c r="BM178" s="189" t="s">
        <v>208</v>
      </c>
    </row>
    <row r="179" spans="1:65" s="191" customFormat="1">
      <c r="B179" s="192"/>
      <c r="D179" s="193" t="s">
        <v>146</v>
      </c>
      <c r="E179" s="194" t="s">
        <v>1</v>
      </c>
      <c r="F179" s="195" t="s">
        <v>209</v>
      </c>
      <c r="H179" s="194" t="s">
        <v>1</v>
      </c>
      <c r="L179" s="192"/>
      <c r="M179" s="196"/>
      <c r="N179" s="197"/>
      <c r="O179" s="197"/>
      <c r="P179" s="197"/>
      <c r="Q179" s="197"/>
      <c r="R179" s="197"/>
      <c r="S179" s="197"/>
      <c r="T179" s="198"/>
      <c r="AT179" s="194" t="s">
        <v>146</v>
      </c>
      <c r="AU179" s="194" t="s">
        <v>81</v>
      </c>
      <c r="AV179" s="191" t="s">
        <v>79</v>
      </c>
      <c r="AW179" s="191" t="s">
        <v>28</v>
      </c>
      <c r="AX179" s="191" t="s">
        <v>71</v>
      </c>
      <c r="AY179" s="194" t="s">
        <v>133</v>
      </c>
    </row>
    <row r="180" spans="1:65" s="199" customFormat="1">
      <c r="B180" s="200"/>
      <c r="D180" s="193" t="s">
        <v>146</v>
      </c>
      <c r="E180" s="201" t="s">
        <v>1</v>
      </c>
      <c r="F180" s="202" t="s">
        <v>210</v>
      </c>
      <c r="H180" s="203">
        <v>1.4139999999999999</v>
      </c>
      <c r="L180" s="200"/>
      <c r="M180" s="204"/>
      <c r="N180" s="205"/>
      <c r="O180" s="205"/>
      <c r="P180" s="205"/>
      <c r="Q180" s="205"/>
      <c r="R180" s="205"/>
      <c r="S180" s="205"/>
      <c r="T180" s="206"/>
      <c r="AT180" s="201" t="s">
        <v>146</v>
      </c>
      <c r="AU180" s="201" t="s">
        <v>81</v>
      </c>
      <c r="AV180" s="199" t="s">
        <v>81</v>
      </c>
      <c r="AW180" s="199" t="s">
        <v>28</v>
      </c>
      <c r="AX180" s="199" t="s">
        <v>71</v>
      </c>
      <c r="AY180" s="201" t="s">
        <v>133</v>
      </c>
    </row>
    <row r="181" spans="1:65" s="199" customFormat="1">
      <c r="B181" s="200"/>
      <c r="D181" s="193" t="s">
        <v>146</v>
      </c>
      <c r="E181" s="201" t="s">
        <v>1</v>
      </c>
      <c r="F181" s="202" t="s">
        <v>211</v>
      </c>
      <c r="H181" s="203">
        <v>3.6360000000000001</v>
      </c>
      <c r="L181" s="200"/>
      <c r="M181" s="204"/>
      <c r="N181" s="205"/>
      <c r="O181" s="205"/>
      <c r="P181" s="205"/>
      <c r="Q181" s="205"/>
      <c r="R181" s="205"/>
      <c r="S181" s="205"/>
      <c r="T181" s="206"/>
      <c r="AT181" s="201" t="s">
        <v>146</v>
      </c>
      <c r="AU181" s="201" t="s">
        <v>81</v>
      </c>
      <c r="AV181" s="199" t="s">
        <v>81</v>
      </c>
      <c r="AW181" s="199" t="s">
        <v>28</v>
      </c>
      <c r="AX181" s="199" t="s">
        <v>71</v>
      </c>
      <c r="AY181" s="201" t="s">
        <v>133</v>
      </c>
    </row>
    <row r="182" spans="1:65" s="207" customFormat="1">
      <c r="B182" s="208"/>
      <c r="D182" s="193" t="s">
        <v>146</v>
      </c>
      <c r="E182" s="209" t="s">
        <v>1</v>
      </c>
      <c r="F182" s="210" t="s">
        <v>149</v>
      </c>
      <c r="H182" s="211">
        <v>5.05</v>
      </c>
      <c r="L182" s="208"/>
      <c r="M182" s="212"/>
      <c r="N182" s="213"/>
      <c r="O182" s="213"/>
      <c r="P182" s="213"/>
      <c r="Q182" s="213"/>
      <c r="R182" s="213"/>
      <c r="S182" s="213"/>
      <c r="T182" s="214"/>
      <c r="AT182" s="209" t="s">
        <v>146</v>
      </c>
      <c r="AU182" s="209" t="s">
        <v>81</v>
      </c>
      <c r="AV182" s="207" t="s">
        <v>140</v>
      </c>
      <c r="AW182" s="207" t="s">
        <v>28</v>
      </c>
      <c r="AX182" s="207" t="s">
        <v>79</v>
      </c>
      <c r="AY182" s="209" t="s">
        <v>133</v>
      </c>
    </row>
    <row r="183" spans="1:65" s="163" customFormat="1" ht="22.9" customHeight="1">
      <c r="B183" s="164"/>
      <c r="D183" s="165" t="s">
        <v>70</v>
      </c>
      <c r="E183" s="174" t="s">
        <v>212</v>
      </c>
      <c r="F183" s="174" t="s">
        <v>213</v>
      </c>
      <c r="J183" s="175">
        <f>BK183</f>
        <v>0</v>
      </c>
      <c r="L183" s="164"/>
      <c r="M183" s="168"/>
      <c r="N183" s="169"/>
      <c r="O183" s="169"/>
      <c r="P183" s="170">
        <f>SUM(P184:P188)</f>
        <v>0</v>
      </c>
      <c r="Q183" s="169"/>
      <c r="R183" s="170">
        <f>SUM(R184:R188)</f>
        <v>0</v>
      </c>
      <c r="S183" s="169"/>
      <c r="T183" s="171">
        <f>SUM(T184:T188)</f>
        <v>0</v>
      </c>
      <c r="AR183" s="165" t="s">
        <v>79</v>
      </c>
      <c r="AT183" s="172" t="s">
        <v>70</v>
      </c>
      <c r="AU183" s="172" t="s">
        <v>79</v>
      </c>
      <c r="AY183" s="165" t="s">
        <v>133</v>
      </c>
      <c r="BK183" s="173">
        <f>SUM(BK184:BK188)</f>
        <v>0</v>
      </c>
    </row>
    <row r="184" spans="1:65" s="94" customFormat="1" ht="33" customHeight="1">
      <c r="A184" s="91"/>
      <c r="B184" s="92"/>
      <c r="C184" s="176" t="s">
        <v>214</v>
      </c>
      <c r="D184" s="176" t="s">
        <v>136</v>
      </c>
      <c r="E184" s="177" t="s">
        <v>215</v>
      </c>
      <c r="F184" s="178" t="s">
        <v>216</v>
      </c>
      <c r="G184" s="179" t="s">
        <v>144</v>
      </c>
      <c r="H184" s="180">
        <v>2.7959999999999998</v>
      </c>
      <c r="I184" s="181"/>
      <c r="J184" s="182">
        <f>ROUND(I184*H184,2)</f>
        <v>0</v>
      </c>
      <c r="K184" s="183"/>
      <c r="L184" s="92"/>
      <c r="M184" s="184" t="s">
        <v>1</v>
      </c>
      <c r="N184" s="185" t="s">
        <v>36</v>
      </c>
      <c r="O184" s="186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91"/>
      <c r="V184" s="91"/>
      <c r="W184" s="91"/>
      <c r="X184" s="91"/>
      <c r="Y184" s="91"/>
      <c r="Z184" s="91"/>
      <c r="AA184" s="91"/>
      <c r="AB184" s="91"/>
      <c r="AC184" s="91"/>
      <c r="AD184" s="91"/>
      <c r="AE184" s="91"/>
      <c r="AR184" s="189" t="s">
        <v>140</v>
      </c>
      <c r="AT184" s="189" t="s">
        <v>136</v>
      </c>
      <c r="AU184" s="189" t="s">
        <v>81</v>
      </c>
      <c r="AY184" s="83" t="s">
        <v>133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83" t="s">
        <v>79</v>
      </c>
      <c r="BK184" s="190">
        <f>ROUND(I184*H184,2)</f>
        <v>0</v>
      </c>
      <c r="BL184" s="83" t="s">
        <v>140</v>
      </c>
      <c r="BM184" s="189" t="s">
        <v>217</v>
      </c>
    </row>
    <row r="185" spans="1:65" s="94" customFormat="1" ht="21.75" customHeight="1">
      <c r="A185" s="91"/>
      <c r="B185" s="92"/>
      <c r="C185" s="176" t="s">
        <v>8</v>
      </c>
      <c r="D185" s="176" t="s">
        <v>136</v>
      </c>
      <c r="E185" s="177" t="s">
        <v>218</v>
      </c>
      <c r="F185" s="178" t="s">
        <v>219</v>
      </c>
      <c r="G185" s="179" t="s">
        <v>144</v>
      </c>
      <c r="H185" s="180">
        <v>2.7959999999999998</v>
      </c>
      <c r="I185" s="181"/>
      <c r="J185" s="182">
        <f>ROUND(I185*H185,2)</f>
        <v>0</v>
      </c>
      <c r="K185" s="183"/>
      <c r="L185" s="92"/>
      <c r="M185" s="184" t="s">
        <v>1</v>
      </c>
      <c r="N185" s="185" t="s">
        <v>36</v>
      </c>
      <c r="O185" s="186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91"/>
      <c r="V185" s="91"/>
      <c r="W185" s="91"/>
      <c r="X185" s="91"/>
      <c r="Y185" s="91"/>
      <c r="Z185" s="91"/>
      <c r="AA185" s="91"/>
      <c r="AB185" s="91"/>
      <c r="AC185" s="91"/>
      <c r="AD185" s="91"/>
      <c r="AE185" s="91"/>
      <c r="AR185" s="189" t="s">
        <v>140</v>
      </c>
      <c r="AT185" s="189" t="s">
        <v>136</v>
      </c>
      <c r="AU185" s="189" t="s">
        <v>81</v>
      </c>
      <c r="AY185" s="83" t="s">
        <v>133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83" t="s">
        <v>79</v>
      </c>
      <c r="BK185" s="190">
        <f>ROUND(I185*H185,2)</f>
        <v>0</v>
      </c>
      <c r="BL185" s="83" t="s">
        <v>140</v>
      </c>
      <c r="BM185" s="189" t="s">
        <v>220</v>
      </c>
    </row>
    <row r="186" spans="1:65" s="94" customFormat="1" ht="21.75" customHeight="1">
      <c r="A186" s="91"/>
      <c r="B186" s="92"/>
      <c r="C186" s="176" t="s">
        <v>221</v>
      </c>
      <c r="D186" s="176" t="s">
        <v>136</v>
      </c>
      <c r="E186" s="177" t="s">
        <v>222</v>
      </c>
      <c r="F186" s="178" t="s">
        <v>223</v>
      </c>
      <c r="G186" s="179" t="s">
        <v>144</v>
      </c>
      <c r="H186" s="180">
        <v>27.96</v>
      </c>
      <c r="I186" s="181"/>
      <c r="J186" s="182">
        <f>ROUND(I186*H186,2)</f>
        <v>0</v>
      </c>
      <c r="K186" s="183"/>
      <c r="L186" s="92"/>
      <c r="M186" s="184" t="s">
        <v>1</v>
      </c>
      <c r="N186" s="185" t="s">
        <v>36</v>
      </c>
      <c r="O186" s="186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R186" s="189" t="s">
        <v>140</v>
      </c>
      <c r="AT186" s="189" t="s">
        <v>136</v>
      </c>
      <c r="AU186" s="189" t="s">
        <v>81</v>
      </c>
      <c r="AY186" s="83" t="s">
        <v>133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83" t="s">
        <v>79</v>
      </c>
      <c r="BK186" s="190">
        <f>ROUND(I186*H186,2)</f>
        <v>0</v>
      </c>
      <c r="BL186" s="83" t="s">
        <v>140</v>
      </c>
      <c r="BM186" s="189" t="s">
        <v>224</v>
      </c>
    </row>
    <row r="187" spans="1:65" s="199" customFormat="1">
      <c r="B187" s="200"/>
      <c r="D187" s="193" t="s">
        <v>146</v>
      </c>
      <c r="F187" s="202" t="s">
        <v>225</v>
      </c>
      <c r="H187" s="203">
        <v>27.96</v>
      </c>
      <c r="L187" s="200"/>
      <c r="M187" s="204"/>
      <c r="N187" s="205"/>
      <c r="O187" s="205"/>
      <c r="P187" s="205"/>
      <c r="Q187" s="205"/>
      <c r="R187" s="205"/>
      <c r="S187" s="205"/>
      <c r="T187" s="206"/>
      <c r="AT187" s="201" t="s">
        <v>146</v>
      </c>
      <c r="AU187" s="201" t="s">
        <v>81</v>
      </c>
      <c r="AV187" s="199" t="s">
        <v>81</v>
      </c>
      <c r="AW187" s="199" t="s">
        <v>3</v>
      </c>
      <c r="AX187" s="199" t="s">
        <v>79</v>
      </c>
      <c r="AY187" s="201" t="s">
        <v>133</v>
      </c>
    </row>
    <row r="188" spans="1:65" s="94" customFormat="1" ht="44.25" customHeight="1">
      <c r="A188" s="91"/>
      <c r="B188" s="92"/>
      <c r="C188" s="176" t="s">
        <v>226</v>
      </c>
      <c r="D188" s="176" t="s">
        <v>136</v>
      </c>
      <c r="E188" s="177" t="s">
        <v>227</v>
      </c>
      <c r="F188" s="178" t="s">
        <v>228</v>
      </c>
      <c r="G188" s="179" t="s">
        <v>144</v>
      </c>
      <c r="H188" s="180">
        <v>2.7959999999999998</v>
      </c>
      <c r="I188" s="181"/>
      <c r="J188" s="182">
        <f>ROUND(I188*H188,2)</f>
        <v>0</v>
      </c>
      <c r="K188" s="183"/>
      <c r="L188" s="92"/>
      <c r="M188" s="184" t="s">
        <v>1</v>
      </c>
      <c r="N188" s="185" t="s">
        <v>36</v>
      </c>
      <c r="O188" s="186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R188" s="189" t="s">
        <v>140</v>
      </c>
      <c r="AT188" s="189" t="s">
        <v>136</v>
      </c>
      <c r="AU188" s="189" t="s">
        <v>81</v>
      </c>
      <c r="AY188" s="83" t="s">
        <v>133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83" t="s">
        <v>79</v>
      </c>
      <c r="BK188" s="190">
        <f>ROUND(I188*H188,2)</f>
        <v>0</v>
      </c>
      <c r="BL188" s="83" t="s">
        <v>140</v>
      </c>
      <c r="BM188" s="189" t="s">
        <v>229</v>
      </c>
    </row>
    <row r="189" spans="1:65" s="163" customFormat="1" ht="22.9" customHeight="1">
      <c r="B189" s="164"/>
      <c r="D189" s="165" t="s">
        <v>70</v>
      </c>
      <c r="E189" s="174" t="s">
        <v>230</v>
      </c>
      <c r="F189" s="174" t="s">
        <v>231</v>
      </c>
      <c r="J189" s="175">
        <f>BK189</f>
        <v>0</v>
      </c>
      <c r="L189" s="164"/>
      <c r="M189" s="168"/>
      <c r="N189" s="169"/>
      <c r="O189" s="169"/>
      <c r="P189" s="170">
        <f>P190</f>
        <v>0</v>
      </c>
      <c r="Q189" s="169"/>
      <c r="R189" s="170">
        <f>R190</f>
        <v>0</v>
      </c>
      <c r="S189" s="169"/>
      <c r="T189" s="171">
        <f>T190</f>
        <v>0</v>
      </c>
      <c r="AR189" s="165" t="s">
        <v>79</v>
      </c>
      <c r="AT189" s="172" t="s">
        <v>70</v>
      </c>
      <c r="AU189" s="172" t="s">
        <v>79</v>
      </c>
      <c r="AY189" s="165" t="s">
        <v>133</v>
      </c>
      <c r="BK189" s="173">
        <f>BK190</f>
        <v>0</v>
      </c>
    </row>
    <row r="190" spans="1:65" s="94" customFormat="1" ht="16.5" customHeight="1">
      <c r="A190" s="91"/>
      <c r="B190" s="92"/>
      <c r="C190" s="176" t="s">
        <v>232</v>
      </c>
      <c r="D190" s="176" t="s">
        <v>136</v>
      </c>
      <c r="E190" s="177" t="s">
        <v>233</v>
      </c>
      <c r="F190" s="178" t="s">
        <v>234</v>
      </c>
      <c r="G190" s="179" t="s">
        <v>144</v>
      </c>
      <c r="H190" s="180">
        <v>1.4</v>
      </c>
      <c r="I190" s="181"/>
      <c r="J190" s="182">
        <f>ROUND(I190*H190,2)</f>
        <v>0</v>
      </c>
      <c r="K190" s="183"/>
      <c r="L190" s="92"/>
      <c r="M190" s="184" t="s">
        <v>1</v>
      </c>
      <c r="N190" s="185" t="s">
        <v>36</v>
      </c>
      <c r="O190" s="186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91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  <c r="AR190" s="189" t="s">
        <v>140</v>
      </c>
      <c r="AT190" s="189" t="s">
        <v>136</v>
      </c>
      <c r="AU190" s="189" t="s">
        <v>81</v>
      </c>
      <c r="AY190" s="83" t="s">
        <v>133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83" t="s">
        <v>79</v>
      </c>
      <c r="BK190" s="190">
        <f>ROUND(I190*H190,2)</f>
        <v>0</v>
      </c>
      <c r="BL190" s="83" t="s">
        <v>140</v>
      </c>
      <c r="BM190" s="189" t="s">
        <v>235</v>
      </c>
    </row>
    <row r="191" spans="1:65" s="163" customFormat="1" ht="25.9" customHeight="1">
      <c r="B191" s="164"/>
      <c r="D191" s="165" t="s">
        <v>70</v>
      </c>
      <c r="E191" s="166" t="s">
        <v>236</v>
      </c>
      <c r="F191" s="166" t="s">
        <v>237</v>
      </c>
      <c r="J191" s="167">
        <f>BK191</f>
        <v>0</v>
      </c>
      <c r="L191" s="164"/>
      <c r="M191" s="168"/>
      <c r="N191" s="169"/>
      <c r="O191" s="169"/>
      <c r="P191" s="170">
        <f>P192+P198+P200+P238+P243+P260+P282+P313+P316</f>
        <v>0</v>
      </c>
      <c r="Q191" s="169"/>
      <c r="R191" s="170">
        <f>R192+R198+R200+R238+R243+R260+R282+R313+R316</f>
        <v>0.50505621000000001</v>
      </c>
      <c r="S191" s="169"/>
      <c r="T191" s="171">
        <f>T192+T198+T200+T238+T243+T260+T282+T313+T316</f>
        <v>0.75583390000000006</v>
      </c>
      <c r="AR191" s="165" t="s">
        <v>81</v>
      </c>
      <c r="AT191" s="172" t="s">
        <v>70</v>
      </c>
      <c r="AU191" s="172" t="s">
        <v>71</v>
      </c>
      <c r="AY191" s="165" t="s">
        <v>133</v>
      </c>
      <c r="BK191" s="173">
        <f>BK192+BK198+BK200+BK238+BK243+BK260+BK282+BK313+BK316</f>
        <v>0</v>
      </c>
    </row>
    <row r="192" spans="1:65" s="163" customFormat="1" ht="22.9" customHeight="1">
      <c r="B192" s="164"/>
      <c r="D192" s="165" t="s">
        <v>70</v>
      </c>
      <c r="E192" s="174" t="s">
        <v>238</v>
      </c>
      <c r="F192" s="174" t="s">
        <v>239</v>
      </c>
      <c r="J192" s="175">
        <f>BK192</f>
        <v>0</v>
      </c>
      <c r="L192" s="164"/>
      <c r="M192" s="168"/>
      <c r="N192" s="169"/>
      <c r="O192" s="169"/>
      <c r="P192" s="170">
        <f>SUM(P193:P197)</f>
        <v>0</v>
      </c>
      <c r="Q192" s="169"/>
      <c r="R192" s="170">
        <f>SUM(R193:R197)</f>
        <v>4.0800000000000003E-3</v>
      </c>
      <c r="S192" s="169"/>
      <c r="T192" s="171">
        <f>SUM(T193:T197)</f>
        <v>0</v>
      </c>
      <c r="AR192" s="165" t="s">
        <v>81</v>
      </c>
      <c r="AT192" s="172" t="s">
        <v>70</v>
      </c>
      <c r="AU192" s="172" t="s">
        <v>79</v>
      </c>
      <c r="AY192" s="165" t="s">
        <v>133</v>
      </c>
      <c r="BK192" s="173">
        <f>SUM(BK193:BK197)</f>
        <v>0</v>
      </c>
    </row>
    <row r="193" spans="1:65" s="94" customFormat="1" ht="44.25" customHeight="1">
      <c r="A193" s="91"/>
      <c r="B193" s="92"/>
      <c r="C193" s="176" t="s">
        <v>240</v>
      </c>
      <c r="D193" s="176" t="s">
        <v>136</v>
      </c>
      <c r="E193" s="177" t="s">
        <v>241</v>
      </c>
      <c r="F193" s="178" t="s">
        <v>242</v>
      </c>
      <c r="G193" s="179" t="s">
        <v>243</v>
      </c>
      <c r="H193" s="180">
        <v>1</v>
      </c>
      <c r="I193" s="181"/>
      <c r="J193" s="182">
        <f>ROUND(I193*H193,2)</f>
        <v>0</v>
      </c>
      <c r="K193" s="183"/>
      <c r="L193" s="92"/>
      <c r="M193" s="184" t="s">
        <v>1</v>
      </c>
      <c r="N193" s="185" t="s">
        <v>36</v>
      </c>
      <c r="O193" s="186"/>
      <c r="P193" s="187">
        <f>O193*H193</f>
        <v>0</v>
      </c>
      <c r="Q193" s="187">
        <v>2.2399999999999998E-3</v>
      </c>
      <c r="R193" s="187">
        <f>Q193*H193</f>
        <v>2.2399999999999998E-3</v>
      </c>
      <c r="S193" s="187">
        <v>0</v>
      </c>
      <c r="T193" s="188">
        <f>S193*H193</f>
        <v>0</v>
      </c>
      <c r="U193" s="91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R193" s="189" t="s">
        <v>221</v>
      </c>
      <c r="AT193" s="189" t="s">
        <v>136</v>
      </c>
      <c r="AU193" s="189" t="s">
        <v>81</v>
      </c>
      <c r="AY193" s="83" t="s">
        <v>133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83" t="s">
        <v>79</v>
      </c>
      <c r="BK193" s="190">
        <f>ROUND(I193*H193,2)</f>
        <v>0</v>
      </c>
      <c r="BL193" s="83" t="s">
        <v>221</v>
      </c>
      <c r="BM193" s="189" t="s">
        <v>244</v>
      </c>
    </row>
    <row r="194" spans="1:65" s="94" customFormat="1" ht="16.5" customHeight="1">
      <c r="A194" s="91"/>
      <c r="B194" s="92"/>
      <c r="C194" s="176" t="s">
        <v>245</v>
      </c>
      <c r="D194" s="176" t="s">
        <v>136</v>
      </c>
      <c r="E194" s="177" t="s">
        <v>246</v>
      </c>
      <c r="F194" s="178" t="s">
        <v>247</v>
      </c>
      <c r="G194" s="179" t="s">
        <v>139</v>
      </c>
      <c r="H194" s="180">
        <v>1</v>
      </c>
      <c r="I194" s="181"/>
      <c r="J194" s="182">
        <f>ROUND(I194*H194,2)</f>
        <v>0</v>
      </c>
      <c r="K194" s="183"/>
      <c r="L194" s="92"/>
      <c r="M194" s="184" t="s">
        <v>1</v>
      </c>
      <c r="N194" s="185" t="s">
        <v>36</v>
      </c>
      <c r="O194" s="186"/>
      <c r="P194" s="187">
        <f>O194*H194</f>
        <v>0</v>
      </c>
      <c r="Q194" s="187">
        <v>1.8400000000000001E-3</v>
      </c>
      <c r="R194" s="187">
        <f>Q194*H194</f>
        <v>1.8400000000000001E-3</v>
      </c>
      <c r="S194" s="187">
        <v>0</v>
      </c>
      <c r="T194" s="188">
        <f>S194*H194</f>
        <v>0</v>
      </c>
      <c r="U194" s="91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R194" s="189" t="s">
        <v>221</v>
      </c>
      <c r="AT194" s="189" t="s">
        <v>136</v>
      </c>
      <c r="AU194" s="189" t="s">
        <v>81</v>
      </c>
      <c r="AY194" s="83" t="s">
        <v>133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83" t="s">
        <v>79</v>
      </c>
      <c r="BK194" s="190">
        <f>ROUND(I194*H194,2)</f>
        <v>0</v>
      </c>
      <c r="BL194" s="83" t="s">
        <v>221</v>
      </c>
      <c r="BM194" s="189" t="s">
        <v>248</v>
      </c>
    </row>
    <row r="195" spans="1:65" s="199" customFormat="1">
      <c r="B195" s="200"/>
      <c r="D195" s="193" t="s">
        <v>146</v>
      </c>
      <c r="E195" s="201" t="s">
        <v>1</v>
      </c>
      <c r="F195" s="202" t="s">
        <v>249</v>
      </c>
      <c r="H195" s="203">
        <v>1</v>
      </c>
      <c r="L195" s="200"/>
      <c r="M195" s="204"/>
      <c r="N195" s="205"/>
      <c r="O195" s="205"/>
      <c r="P195" s="205"/>
      <c r="Q195" s="205"/>
      <c r="R195" s="205"/>
      <c r="S195" s="205"/>
      <c r="T195" s="206"/>
      <c r="AT195" s="201" t="s">
        <v>146</v>
      </c>
      <c r="AU195" s="201" t="s">
        <v>81</v>
      </c>
      <c r="AV195" s="199" t="s">
        <v>81</v>
      </c>
      <c r="AW195" s="199" t="s">
        <v>28</v>
      </c>
      <c r="AX195" s="199" t="s">
        <v>71</v>
      </c>
      <c r="AY195" s="201" t="s">
        <v>133</v>
      </c>
    </row>
    <row r="196" spans="1:65" s="207" customFormat="1">
      <c r="B196" s="208"/>
      <c r="D196" s="193" t="s">
        <v>146</v>
      </c>
      <c r="E196" s="209" t="s">
        <v>1</v>
      </c>
      <c r="F196" s="210" t="s">
        <v>149</v>
      </c>
      <c r="H196" s="211">
        <v>1</v>
      </c>
      <c r="L196" s="208"/>
      <c r="M196" s="212"/>
      <c r="N196" s="213"/>
      <c r="O196" s="213"/>
      <c r="P196" s="213"/>
      <c r="Q196" s="213"/>
      <c r="R196" s="213"/>
      <c r="S196" s="213"/>
      <c r="T196" s="214"/>
      <c r="AT196" s="209" t="s">
        <v>146</v>
      </c>
      <c r="AU196" s="209" t="s">
        <v>81</v>
      </c>
      <c r="AV196" s="207" t="s">
        <v>140</v>
      </c>
      <c r="AW196" s="207" t="s">
        <v>28</v>
      </c>
      <c r="AX196" s="207" t="s">
        <v>79</v>
      </c>
      <c r="AY196" s="209" t="s">
        <v>133</v>
      </c>
    </row>
    <row r="197" spans="1:65" s="94" customFormat="1" ht="21.75" customHeight="1">
      <c r="A197" s="91"/>
      <c r="B197" s="92"/>
      <c r="C197" s="176" t="s">
        <v>7</v>
      </c>
      <c r="D197" s="176" t="s">
        <v>136</v>
      </c>
      <c r="E197" s="177" t="s">
        <v>250</v>
      </c>
      <c r="F197" s="178" t="s">
        <v>251</v>
      </c>
      <c r="G197" s="179" t="s">
        <v>252</v>
      </c>
      <c r="H197" s="226"/>
      <c r="I197" s="181"/>
      <c r="J197" s="182">
        <f>ROUND(I197*H197,2)</f>
        <v>0</v>
      </c>
      <c r="K197" s="183"/>
      <c r="L197" s="92"/>
      <c r="M197" s="184" t="s">
        <v>1</v>
      </c>
      <c r="N197" s="185" t="s">
        <v>36</v>
      </c>
      <c r="O197" s="186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91"/>
      <c r="V197" s="91"/>
      <c r="W197" s="91"/>
      <c r="X197" s="91"/>
      <c r="Y197" s="91"/>
      <c r="Z197" s="91"/>
      <c r="AA197" s="91"/>
      <c r="AB197" s="91"/>
      <c r="AC197" s="91"/>
      <c r="AD197" s="91"/>
      <c r="AE197" s="91"/>
      <c r="AR197" s="189" t="s">
        <v>221</v>
      </c>
      <c r="AT197" s="189" t="s">
        <v>136</v>
      </c>
      <c r="AU197" s="189" t="s">
        <v>81</v>
      </c>
      <c r="AY197" s="83" t="s">
        <v>133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83" t="s">
        <v>79</v>
      </c>
      <c r="BK197" s="190">
        <f>ROUND(I197*H197,2)</f>
        <v>0</v>
      </c>
      <c r="BL197" s="83" t="s">
        <v>221</v>
      </c>
      <c r="BM197" s="189" t="s">
        <v>253</v>
      </c>
    </row>
    <row r="198" spans="1:65" s="163" customFormat="1" ht="22.9" customHeight="1">
      <c r="B198" s="164"/>
      <c r="D198" s="165" t="s">
        <v>70</v>
      </c>
      <c r="E198" s="174" t="s">
        <v>254</v>
      </c>
      <c r="F198" s="174" t="s">
        <v>255</v>
      </c>
      <c r="J198" s="175">
        <f>BK198</f>
        <v>0</v>
      </c>
      <c r="L198" s="164"/>
      <c r="M198" s="168"/>
      <c r="N198" s="169"/>
      <c r="O198" s="169"/>
      <c r="P198" s="170">
        <f>P199</f>
        <v>0</v>
      </c>
      <c r="Q198" s="169"/>
      <c r="R198" s="170">
        <f>R199</f>
        <v>2.9999999999999997E-4</v>
      </c>
      <c r="S198" s="169"/>
      <c r="T198" s="171">
        <f>T199</f>
        <v>0</v>
      </c>
      <c r="AR198" s="165" t="s">
        <v>81</v>
      </c>
      <c r="AT198" s="172" t="s">
        <v>70</v>
      </c>
      <c r="AU198" s="172" t="s">
        <v>79</v>
      </c>
      <c r="AY198" s="165" t="s">
        <v>133</v>
      </c>
      <c r="BK198" s="173">
        <f>BK199</f>
        <v>0</v>
      </c>
    </row>
    <row r="199" spans="1:65" s="94" customFormat="1" ht="44.25" customHeight="1">
      <c r="A199" s="91"/>
      <c r="B199" s="92"/>
      <c r="C199" s="176" t="s">
        <v>256</v>
      </c>
      <c r="D199" s="176" t="s">
        <v>136</v>
      </c>
      <c r="E199" s="177" t="s">
        <v>257</v>
      </c>
      <c r="F199" s="178" t="s">
        <v>258</v>
      </c>
      <c r="G199" s="179" t="s">
        <v>243</v>
      </c>
      <c r="H199" s="180">
        <v>1</v>
      </c>
      <c r="I199" s="181"/>
      <c r="J199" s="182">
        <f>ROUND(I199*H199,2)</f>
        <v>0</v>
      </c>
      <c r="K199" s="183"/>
      <c r="L199" s="92"/>
      <c r="M199" s="184" t="s">
        <v>1</v>
      </c>
      <c r="N199" s="185" t="s">
        <v>36</v>
      </c>
      <c r="O199" s="186"/>
      <c r="P199" s="187">
        <f>O199*H199</f>
        <v>0</v>
      </c>
      <c r="Q199" s="187">
        <v>2.9999999999999997E-4</v>
      </c>
      <c r="R199" s="187">
        <f>Q199*H199</f>
        <v>2.9999999999999997E-4</v>
      </c>
      <c r="S199" s="187">
        <v>0</v>
      </c>
      <c r="T199" s="188">
        <f>S199*H199</f>
        <v>0</v>
      </c>
      <c r="U199" s="91"/>
      <c r="V199" s="91"/>
      <c r="W199" s="91"/>
      <c r="X199" s="91"/>
      <c r="Y199" s="91"/>
      <c r="Z199" s="91"/>
      <c r="AA199" s="91"/>
      <c r="AB199" s="91"/>
      <c r="AC199" s="91"/>
      <c r="AD199" s="91"/>
      <c r="AE199" s="91"/>
      <c r="AR199" s="189" t="s">
        <v>221</v>
      </c>
      <c r="AT199" s="189" t="s">
        <v>136</v>
      </c>
      <c r="AU199" s="189" t="s">
        <v>81</v>
      </c>
      <c r="AY199" s="83" t="s">
        <v>133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83" t="s">
        <v>79</v>
      </c>
      <c r="BK199" s="190">
        <f>ROUND(I199*H199,2)</f>
        <v>0</v>
      </c>
      <c r="BL199" s="83" t="s">
        <v>221</v>
      </c>
      <c r="BM199" s="189" t="s">
        <v>259</v>
      </c>
    </row>
    <row r="200" spans="1:65" s="163" customFormat="1" ht="22.9" customHeight="1">
      <c r="B200" s="164"/>
      <c r="D200" s="165" t="s">
        <v>70</v>
      </c>
      <c r="E200" s="174" t="s">
        <v>260</v>
      </c>
      <c r="F200" s="174" t="s">
        <v>261</v>
      </c>
      <c r="J200" s="175">
        <f>BK200</f>
        <v>0</v>
      </c>
      <c r="L200" s="164"/>
      <c r="M200" s="168"/>
      <c r="N200" s="169"/>
      <c r="O200" s="169"/>
      <c r="P200" s="170">
        <f>SUM(P201:P237)</f>
        <v>0</v>
      </c>
      <c r="Q200" s="169"/>
      <c r="R200" s="170">
        <f>SUM(R201:R237)</f>
        <v>4.2249999999999996E-2</v>
      </c>
      <c r="S200" s="169"/>
      <c r="T200" s="171">
        <f>SUM(T201:T237)</f>
        <v>5.9830000000000001E-2</v>
      </c>
      <c r="AR200" s="165" t="s">
        <v>81</v>
      </c>
      <c r="AT200" s="172" t="s">
        <v>70</v>
      </c>
      <c r="AU200" s="172" t="s">
        <v>79</v>
      </c>
      <c r="AY200" s="165" t="s">
        <v>133</v>
      </c>
      <c r="BK200" s="173">
        <f>SUM(BK201:BK237)</f>
        <v>0</v>
      </c>
    </row>
    <row r="201" spans="1:65" s="94" customFormat="1" ht="16.5" customHeight="1">
      <c r="A201" s="91"/>
      <c r="B201" s="92"/>
      <c r="C201" s="176" t="s">
        <v>262</v>
      </c>
      <c r="D201" s="176" t="s">
        <v>136</v>
      </c>
      <c r="E201" s="177" t="s">
        <v>263</v>
      </c>
      <c r="F201" s="178" t="s">
        <v>264</v>
      </c>
      <c r="G201" s="179" t="s">
        <v>243</v>
      </c>
      <c r="H201" s="180">
        <v>2</v>
      </c>
      <c r="I201" s="181"/>
      <c r="J201" s="182">
        <f>ROUND(I201*H201,2)</f>
        <v>0</v>
      </c>
      <c r="K201" s="183"/>
      <c r="L201" s="92"/>
      <c r="M201" s="184" t="s">
        <v>1</v>
      </c>
      <c r="N201" s="185" t="s">
        <v>36</v>
      </c>
      <c r="O201" s="186"/>
      <c r="P201" s="187">
        <f>O201*H201</f>
        <v>0</v>
      </c>
      <c r="Q201" s="187">
        <v>0</v>
      </c>
      <c r="R201" s="187">
        <f>Q201*H201</f>
        <v>0</v>
      </c>
      <c r="S201" s="187">
        <v>1.933E-2</v>
      </c>
      <c r="T201" s="188">
        <f>S201*H201</f>
        <v>3.866E-2</v>
      </c>
      <c r="U201" s="91"/>
      <c r="V201" s="91"/>
      <c r="W201" s="91"/>
      <c r="X201" s="91"/>
      <c r="Y201" s="91"/>
      <c r="Z201" s="91"/>
      <c r="AA201" s="91"/>
      <c r="AB201" s="91"/>
      <c r="AC201" s="91"/>
      <c r="AD201" s="91"/>
      <c r="AE201" s="91"/>
      <c r="AR201" s="189" t="s">
        <v>221</v>
      </c>
      <c r="AT201" s="189" t="s">
        <v>136</v>
      </c>
      <c r="AU201" s="189" t="s">
        <v>81</v>
      </c>
      <c r="AY201" s="83" t="s">
        <v>133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83" t="s">
        <v>79</v>
      </c>
      <c r="BK201" s="190">
        <f>ROUND(I201*H201,2)</f>
        <v>0</v>
      </c>
      <c r="BL201" s="83" t="s">
        <v>221</v>
      </c>
      <c r="BM201" s="189" t="s">
        <v>265</v>
      </c>
    </row>
    <row r="202" spans="1:65" s="199" customFormat="1">
      <c r="B202" s="200"/>
      <c r="D202" s="193" t="s">
        <v>146</v>
      </c>
      <c r="E202" s="201" t="s">
        <v>1</v>
      </c>
      <c r="F202" s="202" t="s">
        <v>249</v>
      </c>
      <c r="H202" s="203">
        <v>1</v>
      </c>
      <c r="L202" s="200"/>
      <c r="M202" s="204"/>
      <c r="N202" s="205"/>
      <c r="O202" s="205"/>
      <c r="P202" s="205"/>
      <c r="Q202" s="205"/>
      <c r="R202" s="205"/>
      <c r="S202" s="205"/>
      <c r="T202" s="206"/>
      <c r="AT202" s="201" t="s">
        <v>146</v>
      </c>
      <c r="AU202" s="201" t="s">
        <v>81</v>
      </c>
      <c r="AV202" s="199" t="s">
        <v>81</v>
      </c>
      <c r="AW202" s="199" t="s">
        <v>28</v>
      </c>
      <c r="AX202" s="199" t="s">
        <v>71</v>
      </c>
      <c r="AY202" s="201" t="s">
        <v>133</v>
      </c>
    </row>
    <row r="203" spans="1:65" s="199" customFormat="1">
      <c r="B203" s="200"/>
      <c r="D203" s="193" t="s">
        <v>146</v>
      </c>
      <c r="E203" s="201" t="s">
        <v>1</v>
      </c>
      <c r="F203" s="202" t="s">
        <v>266</v>
      </c>
      <c r="H203" s="203">
        <v>1</v>
      </c>
      <c r="L203" s="200"/>
      <c r="M203" s="204"/>
      <c r="N203" s="205"/>
      <c r="O203" s="205"/>
      <c r="P203" s="205"/>
      <c r="Q203" s="205"/>
      <c r="R203" s="205"/>
      <c r="S203" s="205"/>
      <c r="T203" s="206"/>
      <c r="AT203" s="201" t="s">
        <v>146</v>
      </c>
      <c r="AU203" s="201" t="s">
        <v>81</v>
      </c>
      <c r="AV203" s="199" t="s">
        <v>81</v>
      </c>
      <c r="AW203" s="199" t="s">
        <v>28</v>
      </c>
      <c r="AX203" s="199" t="s">
        <v>71</v>
      </c>
      <c r="AY203" s="201" t="s">
        <v>133</v>
      </c>
    </row>
    <row r="204" spans="1:65" s="207" customFormat="1">
      <c r="B204" s="208"/>
      <c r="D204" s="193" t="s">
        <v>146</v>
      </c>
      <c r="E204" s="209" t="s">
        <v>1</v>
      </c>
      <c r="F204" s="210" t="s">
        <v>149</v>
      </c>
      <c r="H204" s="211">
        <v>2</v>
      </c>
      <c r="L204" s="208"/>
      <c r="M204" s="212"/>
      <c r="N204" s="213"/>
      <c r="O204" s="213"/>
      <c r="P204" s="213"/>
      <c r="Q204" s="213"/>
      <c r="R204" s="213"/>
      <c r="S204" s="213"/>
      <c r="T204" s="214"/>
      <c r="AT204" s="209" t="s">
        <v>146</v>
      </c>
      <c r="AU204" s="209" t="s">
        <v>81</v>
      </c>
      <c r="AV204" s="207" t="s">
        <v>140</v>
      </c>
      <c r="AW204" s="207" t="s">
        <v>28</v>
      </c>
      <c r="AX204" s="207" t="s">
        <v>79</v>
      </c>
      <c r="AY204" s="209" t="s">
        <v>133</v>
      </c>
    </row>
    <row r="205" spans="1:65" s="94" customFormat="1" ht="21.75" customHeight="1">
      <c r="A205" s="91"/>
      <c r="B205" s="92"/>
      <c r="C205" s="176" t="s">
        <v>267</v>
      </c>
      <c r="D205" s="176" t="s">
        <v>136</v>
      </c>
      <c r="E205" s="177" t="s">
        <v>268</v>
      </c>
      <c r="F205" s="178" t="s">
        <v>269</v>
      </c>
      <c r="G205" s="179" t="s">
        <v>243</v>
      </c>
      <c r="H205" s="180">
        <v>1</v>
      </c>
      <c r="I205" s="181"/>
      <c r="J205" s="182">
        <f>ROUND(I205*H205,2)</f>
        <v>0</v>
      </c>
      <c r="K205" s="183"/>
      <c r="L205" s="92"/>
      <c r="M205" s="184" t="s">
        <v>1</v>
      </c>
      <c r="N205" s="185" t="s">
        <v>36</v>
      </c>
      <c r="O205" s="186"/>
      <c r="P205" s="187">
        <f>O205*H205</f>
        <v>0</v>
      </c>
      <c r="Q205" s="187">
        <v>1.0789999999999999E-2</v>
      </c>
      <c r="R205" s="187">
        <f>Q205*H205</f>
        <v>1.0789999999999999E-2</v>
      </c>
      <c r="S205" s="187">
        <v>0</v>
      </c>
      <c r="T205" s="188">
        <f>S205*H205</f>
        <v>0</v>
      </c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R205" s="189" t="s">
        <v>221</v>
      </c>
      <c r="AT205" s="189" t="s">
        <v>136</v>
      </c>
      <c r="AU205" s="189" t="s">
        <v>81</v>
      </c>
      <c r="AY205" s="83" t="s">
        <v>133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83" t="s">
        <v>79</v>
      </c>
      <c r="BK205" s="190">
        <f>ROUND(I205*H205,2)</f>
        <v>0</v>
      </c>
      <c r="BL205" s="83" t="s">
        <v>221</v>
      </c>
      <c r="BM205" s="189" t="s">
        <v>270</v>
      </c>
    </row>
    <row r="206" spans="1:65" s="199" customFormat="1">
      <c r="B206" s="200"/>
      <c r="D206" s="193" t="s">
        <v>146</v>
      </c>
      <c r="E206" s="201" t="s">
        <v>1</v>
      </c>
      <c r="F206" s="202" t="s">
        <v>271</v>
      </c>
      <c r="H206" s="203">
        <v>1</v>
      </c>
      <c r="L206" s="200"/>
      <c r="M206" s="204"/>
      <c r="N206" s="205"/>
      <c r="O206" s="205"/>
      <c r="P206" s="205"/>
      <c r="Q206" s="205"/>
      <c r="R206" s="205"/>
      <c r="S206" s="205"/>
      <c r="T206" s="206"/>
      <c r="AT206" s="201" t="s">
        <v>146</v>
      </c>
      <c r="AU206" s="201" t="s">
        <v>81</v>
      </c>
      <c r="AV206" s="199" t="s">
        <v>81</v>
      </c>
      <c r="AW206" s="199" t="s">
        <v>28</v>
      </c>
      <c r="AX206" s="199" t="s">
        <v>71</v>
      </c>
      <c r="AY206" s="201" t="s">
        <v>133</v>
      </c>
    </row>
    <row r="207" spans="1:65" s="207" customFormat="1">
      <c r="B207" s="208"/>
      <c r="D207" s="193" t="s">
        <v>146</v>
      </c>
      <c r="E207" s="209" t="s">
        <v>1</v>
      </c>
      <c r="F207" s="210" t="s">
        <v>149</v>
      </c>
      <c r="H207" s="211">
        <v>1</v>
      </c>
      <c r="L207" s="208"/>
      <c r="M207" s="212"/>
      <c r="N207" s="213"/>
      <c r="O207" s="213"/>
      <c r="P207" s="213"/>
      <c r="Q207" s="213"/>
      <c r="R207" s="213"/>
      <c r="S207" s="213"/>
      <c r="T207" s="214"/>
      <c r="AT207" s="209" t="s">
        <v>146</v>
      </c>
      <c r="AU207" s="209" t="s">
        <v>81</v>
      </c>
      <c r="AV207" s="207" t="s">
        <v>140</v>
      </c>
      <c r="AW207" s="207" t="s">
        <v>28</v>
      </c>
      <c r="AX207" s="207" t="s">
        <v>79</v>
      </c>
      <c r="AY207" s="209" t="s">
        <v>133</v>
      </c>
    </row>
    <row r="208" spans="1:65" s="94" customFormat="1" ht="21.75" customHeight="1">
      <c r="A208" s="91"/>
      <c r="B208" s="92"/>
      <c r="C208" s="176" t="s">
        <v>272</v>
      </c>
      <c r="D208" s="176" t="s">
        <v>136</v>
      </c>
      <c r="E208" s="177" t="s">
        <v>273</v>
      </c>
      <c r="F208" s="178" t="s">
        <v>274</v>
      </c>
      <c r="G208" s="179" t="s">
        <v>243</v>
      </c>
      <c r="H208" s="180">
        <v>1</v>
      </c>
      <c r="I208" s="181"/>
      <c r="J208" s="182">
        <f>ROUND(I208*H208,2)</f>
        <v>0</v>
      </c>
      <c r="K208" s="183"/>
      <c r="L208" s="92"/>
      <c r="M208" s="184" t="s">
        <v>1</v>
      </c>
      <c r="N208" s="185" t="s">
        <v>36</v>
      </c>
      <c r="O208" s="186"/>
      <c r="P208" s="187">
        <f>O208*H208</f>
        <v>0</v>
      </c>
      <c r="Q208" s="187">
        <v>1.4760000000000001E-2</v>
      </c>
      <c r="R208" s="187">
        <f>Q208*H208</f>
        <v>1.4760000000000001E-2</v>
      </c>
      <c r="S208" s="187">
        <v>0</v>
      </c>
      <c r="T208" s="188">
        <f>S208*H208</f>
        <v>0</v>
      </c>
      <c r="U208" s="91"/>
      <c r="V208" s="91"/>
      <c r="W208" s="91"/>
      <c r="X208" s="91"/>
      <c r="Y208" s="91"/>
      <c r="Z208" s="91"/>
      <c r="AA208" s="91"/>
      <c r="AB208" s="91"/>
      <c r="AC208" s="91"/>
      <c r="AD208" s="91"/>
      <c r="AE208" s="91"/>
      <c r="AR208" s="189" t="s">
        <v>221</v>
      </c>
      <c r="AT208" s="189" t="s">
        <v>136</v>
      </c>
      <c r="AU208" s="189" t="s">
        <v>81</v>
      </c>
      <c r="AY208" s="83" t="s">
        <v>133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83" t="s">
        <v>79</v>
      </c>
      <c r="BK208" s="190">
        <f>ROUND(I208*H208,2)</f>
        <v>0</v>
      </c>
      <c r="BL208" s="83" t="s">
        <v>221</v>
      </c>
      <c r="BM208" s="189" t="s">
        <v>275</v>
      </c>
    </row>
    <row r="209" spans="1:65" s="199" customFormat="1">
      <c r="B209" s="200"/>
      <c r="D209" s="193" t="s">
        <v>146</v>
      </c>
      <c r="E209" s="201" t="s">
        <v>1</v>
      </c>
      <c r="F209" s="202" t="s">
        <v>271</v>
      </c>
      <c r="H209" s="203">
        <v>1</v>
      </c>
      <c r="L209" s="200"/>
      <c r="M209" s="204"/>
      <c r="N209" s="205"/>
      <c r="O209" s="205"/>
      <c r="P209" s="205"/>
      <c r="Q209" s="205"/>
      <c r="R209" s="205"/>
      <c r="S209" s="205"/>
      <c r="T209" s="206"/>
      <c r="AT209" s="201" t="s">
        <v>146</v>
      </c>
      <c r="AU209" s="201" t="s">
        <v>81</v>
      </c>
      <c r="AV209" s="199" t="s">
        <v>81</v>
      </c>
      <c r="AW209" s="199" t="s">
        <v>28</v>
      </c>
      <c r="AX209" s="199" t="s">
        <v>71</v>
      </c>
      <c r="AY209" s="201" t="s">
        <v>133</v>
      </c>
    </row>
    <row r="210" spans="1:65" s="207" customFormat="1">
      <c r="B210" s="208"/>
      <c r="D210" s="193" t="s">
        <v>146</v>
      </c>
      <c r="E210" s="209" t="s">
        <v>1</v>
      </c>
      <c r="F210" s="210" t="s">
        <v>149</v>
      </c>
      <c r="H210" s="211">
        <v>1</v>
      </c>
      <c r="L210" s="208"/>
      <c r="M210" s="212"/>
      <c r="N210" s="213"/>
      <c r="O210" s="213"/>
      <c r="P210" s="213"/>
      <c r="Q210" s="213"/>
      <c r="R210" s="213"/>
      <c r="S210" s="213"/>
      <c r="T210" s="214"/>
      <c r="AT210" s="209" t="s">
        <v>146</v>
      </c>
      <c r="AU210" s="209" t="s">
        <v>81</v>
      </c>
      <c r="AV210" s="207" t="s">
        <v>140</v>
      </c>
      <c r="AW210" s="207" t="s">
        <v>28</v>
      </c>
      <c r="AX210" s="207" t="s">
        <v>79</v>
      </c>
      <c r="AY210" s="209" t="s">
        <v>133</v>
      </c>
    </row>
    <row r="211" spans="1:65" s="94" customFormat="1" ht="16.5" customHeight="1">
      <c r="A211" s="91"/>
      <c r="B211" s="92"/>
      <c r="C211" s="176" t="s">
        <v>276</v>
      </c>
      <c r="D211" s="176" t="s">
        <v>136</v>
      </c>
      <c r="E211" s="177" t="s">
        <v>277</v>
      </c>
      <c r="F211" s="178" t="s">
        <v>278</v>
      </c>
      <c r="G211" s="179" t="s">
        <v>139</v>
      </c>
      <c r="H211" s="180">
        <v>2</v>
      </c>
      <c r="I211" s="181"/>
      <c r="J211" s="182">
        <f>ROUND(I211*H211,2)</f>
        <v>0</v>
      </c>
      <c r="K211" s="183"/>
      <c r="L211" s="92"/>
      <c r="M211" s="184" t="s">
        <v>1</v>
      </c>
      <c r="N211" s="185" t="s">
        <v>36</v>
      </c>
      <c r="O211" s="186"/>
      <c r="P211" s="187">
        <f>O211*H211</f>
        <v>0</v>
      </c>
      <c r="Q211" s="187">
        <v>1.8699999999999999E-3</v>
      </c>
      <c r="R211" s="187">
        <f>Q211*H211</f>
        <v>3.7399999999999998E-3</v>
      </c>
      <c r="S211" s="187">
        <v>0</v>
      </c>
      <c r="T211" s="188">
        <f>S211*H211</f>
        <v>0</v>
      </c>
      <c r="U211" s="91"/>
      <c r="V211" s="91"/>
      <c r="W211" s="91"/>
      <c r="X211" s="91"/>
      <c r="Y211" s="91"/>
      <c r="Z211" s="91"/>
      <c r="AA211" s="91"/>
      <c r="AB211" s="91"/>
      <c r="AC211" s="91"/>
      <c r="AD211" s="91"/>
      <c r="AE211" s="91"/>
      <c r="AR211" s="189" t="s">
        <v>221</v>
      </c>
      <c r="AT211" s="189" t="s">
        <v>136</v>
      </c>
      <c r="AU211" s="189" t="s">
        <v>81</v>
      </c>
      <c r="AY211" s="83" t="s">
        <v>133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83" t="s">
        <v>79</v>
      </c>
      <c r="BK211" s="190">
        <f>ROUND(I211*H211,2)</f>
        <v>0</v>
      </c>
      <c r="BL211" s="83" t="s">
        <v>221</v>
      </c>
      <c r="BM211" s="189" t="s">
        <v>279</v>
      </c>
    </row>
    <row r="212" spans="1:65" s="199" customFormat="1">
      <c r="B212" s="200"/>
      <c r="D212" s="193" t="s">
        <v>146</v>
      </c>
      <c r="E212" s="201" t="s">
        <v>1</v>
      </c>
      <c r="F212" s="202" t="s">
        <v>271</v>
      </c>
      <c r="H212" s="203">
        <v>1</v>
      </c>
      <c r="L212" s="200"/>
      <c r="M212" s="204"/>
      <c r="N212" s="205"/>
      <c r="O212" s="205"/>
      <c r="P212" s="205"/>
      <c r="Q212" s="205"/>
      <c r="R212" s="205"/>
      <c r="S212" s="205"/>
      <c r="T212" s="206"/>
      <c r="AT212" s="201" t="s">
        <v>146</v>
      </c>
      <c r="AU212" s="201" t="s">
        <v>81</v>
      </c>
      <c r="AV212" s="199" t="s">
        <v>81</v>
      </c>
      <c r="AW212" s="199" t="s">
        <v>28</v>
      </c>
      <c r="AX212" s="199" t="s">
        <v>71</v>
      </c>
      <c r="AY212" s="201" t="s">
        <v>133</v>
      </c>
    </row>
    <row r="213" spans="1:65" s="199" customFormat="1">
      <c r="B213" s="200"/>
      <c r="D213" s="193" t="s">
        <v>146</v>
      </c>
      <c r="E213" s="201" t="s">
        <v>1</v>
      </c>
      <c r="F213" s="202" t="s">
        <v>280</v>
      </c>
      <c r="H213" s="203">
        <v>1</v>
      </c>
      <c r="L213" s="200"/>
      <c r="M213" s="204"/>
      <c r="N213" s="205"/>
      <c r="O213" s="205"/>
      <c r="P213" s="205"/>
      <c r="Q213" s="205"/>
      <c r="R213" s="205"/>
      <c r="S213" s="205"/>
      <c r="T213" s="206"/>
      <c r="AT213" s="201" t="s">
        <v>146</v>
      </c>
      <c r="AU213" s="201" t="s">
        <v>81</v>
      </c>
      <c r="AV213" s="199" t="s">
        <v>81</v>
      </c>
      <c r="AW213" s="199" t="s">
        <v>28</v>
      </c>
      <c r="AX213" s="199" t="s">
        <v>71</v>
      </c>
      <c r="AY213" s="201" t="s">
        <v>133</v>
      </c>
    </row>
    <row r="214" spans="1:65" s="207" customFormat="1">
      <c r="B214" s="208"/>
      <c r="D214" s="193" t="s">
        <v>146</v>
      </c>
      <c r="E214" s="209" t="s">
        <v>1</v>
      </c>
      <c r="F214" s="210" t="s">
        <v>149</v>
      </c>
      <c r="H214" s="211">
        <v>2</v>
      </c>
      <c r="L214" s="208"/>
      <c r="M214" s="212"/>
      <c r="N214" s="213"/>
      <c r="O214" s="213"/>
      <c r="P214" s="213"/>
      <c r="Q214" s="213"/>
      <c r="R214" s="213"/>
      <c r="S214" s="213"/>
      <c r="T214" s="214"/>
      <c r="AT214" s="209" t="s">
        <v>146</v>
      </c>
      <c r="AU214" s="209" t="s">
        <v>81</v>
      </c>
      <c r="AV214" s="207" t="s">
        <v>140</v>
      </c>
      <c r="AW214" s="207" t="s">
        <v>28</v>
      </c>
      <c r="AX214" s="207" t="s">
        <v>79</v>
      </c>
      <c r="AY214" s="209" t="s">
        <v>133</v>
      </c>
    </row>
    <row r="215" spans="1:65" s="94" customFormat="1" ht="16.5" customHeight="1">
      <c r="A215" s="91"/>
      <c r="B215" s="92"/>
      <c r="C215" s="176" t="s">
        <v>281</v>
      </c>
      <c r="D215" s="176" t="s">
        <v>136</v>
      </c>
      <c r="E215" s="177" t="s">
        <v>282</v>
      </c>
      <c r="F215" s="178" t="s">
        <v>283</v>
      </c>
      <c r="G215" s="179" t="s">
        <v>243</v>
      </c>
      <c r="H215" s="180">
        <v>1</v>
      </c>
      <c r="I215" s="181"/>
      <c r="J215" s="182">
        <f>ROUND(I215*H215,2)</f>
        <v>0</v>
      </c>
      <c r="K215" s="183"/>
      <c r="L215" s="92"/>
      <c r="M215" s="184" t="s">
        <v>1</v>
      </c>
      <c r="N215" s="185" t="s">
        <v>36</v>
      </c>
      <c r="O215" s="186"/>
      <c r="P215" s="187">
        <f>O215*H215</f>
        <v>0</v>
      </c>
      <c r="Q215" s="187">
        <v>0</v>
      </c>
      <c r="R215" s="187">
        <f>Q215*H215</f>
        <v>0</v>
      </c>
      <c r="S215" s="187">
        <v>1.9460000000000002E-2</v>
      </c>
      <c r="T215" s="188">
        <f>S215*H215</f>
        <v>1.9460000000000002E-2</v>
      </c>
      <c r="U215" s="91"/>
      <c r="V215" s="91"/>
      <c r="W215" s="91"/>
      <c r="X215" s="91"/>
      <c r="Y215" s="91"/>
      <c r="Z215" s="91"/>
      <c r="AA215" s="91"/>
      <c r="AB215" s="91"/>
      <c r="AC215" s="91"/>
      <c r="AD215" s="91"/>
      <c r="AE215" s="91"/>
      <c r="AR215" s="189" t="s">
        <v>221</v>
      </c>
      <c r="AT215" s="189" t="s">
        <v>136</v>
      </c>
      <c r="AU215" s="189" t="s">
        <v>81</v>
      </c>
      <c r="AY215" s="83" t="s">
        <v>133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83" t="s">
        <v>79</v>
      </c>
      <c r="BK215" s="190">
        <f>ROUND(I215*H215,2)</f>
        <v>0</v>
      </c>
      <c r="BL215" s="83" t="s">
        <v>221</v>
      </c>
      <c r="BM215" s="189" t="s">
        <v>284</v>
      </c>
    </row>
    <row r="216" spans="1:65" s="199" customFormat="1">
      <c r="B216" s="200"/>
      <c r="D216" s="193" t="s">
        <v>146</v>
      </c>
      <c r="E216" s="201" t="s">
        <v>1</v>
      </c>
      <c r="F216" s="202" t="s">
        <v>249</v>
      </c>
      <c r="H216" s="203">
        <v>1</v>
      </c>
      <c r="L216" s="200"/>
      <c r="M216" s="204"/>
      <c r="N216" s="205"/>
      <c r="O216" s="205"/>
      <c r="P216" s="205"/>
      <c r="Q216" s="205"/>
      <c r="R216" s="205"/>
      <c r="S216" s="205"/>
      <c r="T216" s="206"/>
      <c r="AT216" s="201" t="s">
        <v>146</v>
      </c>
      <c r="AU216" s="201" t="s">
        <v>81</v>
      </c>
      <c r="AV216" s="199" t="s">
        <v>81</v>
      </c>
      <c r="AW216" s="199" t="s">
        <v>28</v>
      </c>
      <c r="AX216" s="199" t="s">
        <v>71</v>
      </c>
      <c r="AY216" s="201" t="s">
        <v>133</v>
      </c>
    </row>
    <row r="217" spans="1:65" s="207" customFormat="1">
      <c r="B217" s="208"/>
      <c r="D217" s="193" t="s">
        <v>146</v>
      </c>
      <c r="E217" s="209" t="s">
        <v>1</v>
      </c>
      <c r="F217" s="210" t="s">
        <v>149</v>
      </c>
      <c r="H217" s="211">
        <v>1</v>
      </c>
      <c r="L217" s="208"/>
      <c r="M217" s="212"/>
      <c r="N217" s="213"/>
      <c r="O217" s="213"/>
      <c r="P217" s="213"/>
      <c r="Q217" s="213"/>
      <c r="R217" s="213"/>
      <c r="S217" s="213"/>
      <c r="T217" s="214"/>
      <c r="AT217" s="209" t="s">
        <v>146</v>
      </c>
      <c r="AU217" s="209" t="s">
        <v>81</v>
      </c>
      <c r="AV217" s="207" t="s">
        <v>140</v>
      </c>
      <c r="AW217" s="207" t="s">
        <v>28</v>
      </c>
      <c r="AX217" s="207" t="s">
        <v>79</v>
      </c>
      <c r="AY217" s="209" t="s">
        <v>133</v>
      </c>
    </row>
    <row r="218" spans="1:65" s="94" customFormat="1" ht="21.75" customHeight="1">
      <c r="A218" s="91"/>
      <c r="B218" s="92"/>
      <c r="C218" s="176" t="s">
        <v>285</v>
      </c>
      <c r="D218" s="176" t="s">
        <v>136</v>
      </c>
      <c r="E218" s="177" t="s">
        <v>286</v>
      </c>
      <c r="F218" s="178" t="s">
        <v>287</v>
      </c>
      <c r="G218" s="179" t="s">
        <v>243</v>
      </c>
      <c r="H218" s="180">
        <v>1</v>
      </c>
      <c r="I218" s="181"/>
      <c r="J218" s="182">
        <f>ROUND(I218*H218,2)</f>
        <v>0</v>
      </c>
      <c r="K218" s="183"/>
      <c r="L218" s="92"/>
      <c r="M218" s="184" t="s">
        <v>1</v>
      </c>
      <c r="N218" s="185" t="s">
        <v>36</v>
      </c>
      <c r="O218" s="186"/>
      <c r="P218" s="187">
        <f>O218*H218</f>
        <v>0</v>
      </c>
      <c r="Q218" s="187">
        <v>9.4599999999999997E-3</v>
      </c>
      <c r="R218" s="187">
        <f>Q218*H218</f>
        <v>9.4599999999999997E-3</v>
      </c>
      <c r="S218" s="187">
        <v>0</v>
      </c>
      <c r="T218" s="188">
        <f>S218*H218</f>
        <v>0</v>
      </c>
      <c r="U218" s="91"/>
      <c r="V218" s="91"/>
      <c r="W218" s="91"/>
      <c r="X218" s="91"/>
      <c r="Y218" s="91"/>
      <c r="Z218" s="91"/>
      <c r="AA218" s="91"/>
      <c r="AB218" s="91"/>
      <c r="AC218" s="91"/>
      <c r="AD218" s="91"/>
      <c r="AE218" s="91"/>
      <c r="AR218" s="189" t="s">
        <v>221</v>
      </c>
      <c r="AT218" s="189" t="s">
        <v>136</v>
      </c>
      <c r="AU218" s="189" t="s">
        <v>81</v>
      </c>
      <c r="AY218" s="83" t="s">
        <v>133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83" t="s">
        <v>79</v>
      </c>
      <c r="BK218" s="190">
        <f>ROUND(I218*H218,2)</f>
        <v>0</v>
      </c>
      <c r="BL218" s="83" t="s">
        <v>221</v>
      </c>
      <c r="BM218" s="189" t="s">
        <v>288</v>
      </c>
    </row>
    <row r="219" spans="1:65" s="199" customFormat="1">
      <c r="B219" s="200"/>
      <c r="D219" s="193" t="s">
        <v>146</v>
      </c>
      <c r="E219" s="201" t="s">
        <v>1</v>
      </c>
      <c r="F219" s="202" t="s">
        <v>289</v>
      </c>
      <c r="H219" s="203">
        <v>1</v>
      </c>
      <c r="L219" s="200"/>
      <c r="M219" s="204"/>
      <c r="N219" s="205"/>
      <c r="O219" s="205"/>
      <c r="P219" s="205"/>
      <c r="Q219" s="205"/>
      <c r="R219" s="205"/>
      <c r="S219" s="205"/>
      <c r="T219" s="206"/>
      <c r="AT219" s="201" t="s">
        <v>146</v>
      </c>
      <c r="AU219" s="201" t="s">
        <v>81</v>
      </c>
      <c r="AV219" s="199" t="s">
        <v>81</v>
      </c>
      <c r="AW219" s="199" t="s">
        <v>28</v>
      </c>
      <c r="AX219" s="199" t="s">
        <v>71</v>
      </c>
      <c r="AY219" s="201" t="s">
        <v>133</v>
      </c>
    </row>
    <row r="220" spans="1:65" s="207" customFormat="1">
      <c r="B220" s="208"/>
      <c r="D220" s="193" t="s">
        <v>146</v>
      </c>
      <c r="E220" s="209" t="s">
        <v>1</v>
      </c>
      <c r="F220" s="210" t="s">
        <v>149</v>
      </c>
      <c r="H220" s="211">
        <v>1</v>
      </c>
      <c r="L220" s="208"/>
      <c r="M220" s="212"/>
      <c r="N220" s="213"/>
      <c r="O220" s="213"/>
      <c r="P220" s="213"/>
      <c r="Q220" s="213"/>
      <c r="R220" s="213"/>
      <c r="S220" s="213"/>
      <c r="T220" s="214"/>
      <c r="AT220" s="209" t="s">
        <v>146</v>
      </c>
      <c r="AU220" s="209" t="s">
        <v>81</v>
      </c>
      <c r="AV220" s="207" t="s">
        <v>140</v>
      </c>
      <c r="AW220" s="207" t="s">
        <v>28</v>
      </c>
      <c r="AX220" s="207" t="s">
        <v>79</v>
      </c>
      <c r="AY220" s="209" t="s">
        <v>133</v>
      </c>
    </row>
    <row r="221" spans="1:65" s="94" customFormat="1" ht="21.75" customHeight="1">
      <c r="A221" s="91"/>
      <c r="B221" s="92"/>
      <c r="C221" s="176" t="s">
        <v>290</v>
      </c>
      <c r="D221" s="176" t="s">
        <v>136</v>
      </c>
      <c r="E221" s="177" t="s">
        <v>291</v>
      </c>
      <c r="F221" s="178" t="s">
        <v>292</v>
      </c>
      <c r="G221" s="179" t="s">
        <v>243</v>
      </c>
      <c r="H221" s="180">
        <v>1</v>
      </c>
      <c r="I221" s="181"/>
      <c r="J221" s="182">
        <f>ROUND(I221*H221,2)</f>
        <v>0</v>
      </c>
      <c r="K221" s="183"/>
      <c r="L221" s="92"/>
      <c r="M221" s="184" t="s">
        <v>1</v>
      </c>
      <c r="N221" s="185" t="s">
        <v>36</v>
      </c>
      <c r="O221" s="186"/>
      <c r="P221" s="187">
        <f>O221*H221</f>
        <v>0</v>
      </c>
      <c r="Q221" s="187">
        <v>8.4999999999999995E-4</v>
      </c>
      <c r="R221" s="187">
        <f>Q221*H221</f>
        <v>8.4999999999999995E-4</v>
      </c>
      <c r="S221" s="187">
        <v>0</v>
      </c>
      <c r="T221" s="188">
        <f>S221*H221</f>
        <v>0</v>
      </c>
      <c r="U221" s="91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R221" s="189" t="s">
        <v>221</v>
      </c>
      <c r="AT221" s="189" t="s">
        <v>136</v>
      </c>
      <c r="AU221" s="189" t="s">
        <v>81</v>
      </c>
      <c r="AY221" s="83" t="s">
        <v>133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83" t="s">
        <v>79</v>
      </c>
      <c r="BK221" s="190">
        <f>ROUND(I221*H221,2)</f>
        <v>0</v>
      </c>
      <c r="BL221" s="83" t="s">
        <v>221</v>
      </c>
      <c r="BM221" s="189" t="s">
        <v>293</v>
      </c>
    </row>
    <row r="222" spans="1:65" s="199" customFormat="1">
      <c r="B222" s="200"/>
      <c r="D222" s="193" t="s">
        <v>146</v>
      </c>
      <c r="E222" s="201" t="s">
        <v>1</v>
      </c>
      <c r="F222" s="202" t="s">
        <v>294</v>
      </c>
      <c r="H222" s="203">
        <v>1</v>
      </c>
      <c r="L222" s="200"/>
      <c r="M222" s="204"/>
      <c r="N222" s="205"/>
      <c r="O222" s="205"/>
      <c r="P222" s="205"/>
      <c r="Q222" s="205"/>
      <c r="R222" s="205"/>
      <c r="S222" s="205"/>
      <c r="T222" s="206"/>
      <c r="AT222" s="201" t="s">
        <v>146</v>
      </c>
      <c r="AU222" s="201" t="s">
        <v>81</v>
      </c>
      <c r="AV222" s="199" t="s">
        <v>81</v>
      </c>
      <c r="AW222" s="199" t="s">
        <v>28</v>
      </c>
      <c r="AX222" s="199" t="s">
        <v>71</v>
      </c>
      <c r="AY222" s="201" t="s">
        <v>133</v>
      </c>
    </row>
    <row r="223" spans="1:65" s="207" customFormat="1">
      <c r="B223" s="208"/>
      <c r="D223" s="193" t="s">
        <v>146</v>
      </c>
      <c r="E223" s="209" t="s">
        <v>1</v>
      </c>
      <c r="F223" s="210" t="s">
        <v>149</v>
      </c>
      <c r="H223" s="211">
        <v>1</v>
      </c>
      <c r="L223" s="208"/>
      <c r="M223" s="212"/>
      <c r="N223" s="213"/>
      <c r="O223" s="213"/>
      <c r="P223" s="213"/>
      <c r="Q223" s="213"/>
      <c r="R223" s="213"/>
      <c r="S223" s="213"/>
      <c r="T223" s="214"/>
      <c r="AT223" s="209" t="s">
        <v>146</v>
      </c>
      <c r="AU223" s="209" t="s">
        <v>81</v>
      </c>
      <c r="AV223" s="207" t="s">
        <v>140</v>
      </c>
      <c r="AW223" s="207" t="s">
        <v>28</v>
      </c>
      <c r="AX223" s="207" t="s">
        <v>79</v>
      </c>
      <c r="AY223" s="209" t="s">
        <v>133</v>
      </c>
    </row>
    <row r="224" spans="1:65" s="94" customFormat="1" ht="21.75" customHeight="1">
      <c r="A224" s="91"/>
      <c r="B224" s="92"/>
      <c r="C224" s="176" t="s">
        <v>295</v>
      </c>
      <c r="D224" s="176" t="s">
        <v>136</v>
      </c>
      <c r="E224" s="177" t="s">
        <v>296</v>
      </c>
      <c r="F224" s="178" t="s">
        <v>297</v>
      </c>
      <c r="G224" s="179" t="s">
        <v>243</v>
      </c>
      <c r="H224" s="180">
        <v>1</v>
      </c>
      <c r="I224" s="181"/>
      <c r="J224" s="182">
        <f>ROUND(I224*H224,2)</f>
        <v>0</v>
      </c>
      <c r="K224" s="183"/>
      <c r="L224" s="92"/>
      <c r="M224" s="184" t="s">
        <v>1</v>
      </c>
      <c r="N224" s="185" t="s">
        <v>36</v>
      </c>
      <c r="O224" s="186"/>
      <c r="P224" s="187">
        <f>O224*H224</f>
        <v>0</v>
      </c>
      <c r="Q224" s="187">
        <v>8.4999999999999995E-4</v>
      </c>
      <c r="R224" s="187">
        <f>Q224*H224</f>
        <v>8.4999999999999995E-4</v>
      </c>
      <c r="S224" s="187">
        <v>0</v>
      </c>
      <c r="T224" s="188">
        <f>S224*H224</f>
        <v>0</v>
      </c>
      <c r="U224" s="91"/>
      <c r="V224" s="91"/>
      <c r="W224" s="91"/>
      <c r="X224" s="91"/>
      <c r="Y224" s="91"/>
      <c r="Z224" s="91"/>
      <c r="AA224" s="91"/>
      <c r="AB224" s="91"/>
      <c r="AC224" s="91"/>
      <c r="AD224" s="91"/>
      <c r="AE224" s="91"/>
      <c r="AR224" s="189" t="s">
        <v>221</v>
      </c>
      <c r="AT224" s="189" t="s">
        <v>136</v>
      </c>
      <c r="AU224" s="189" t="s">
        <v>81</v>
      </c>
      <c r="AY224" s="83" t="s">
        <v>133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83" t="s">
        <v>79</v>
      </c>
      <c r="BK224" s="190">
        <f>ROUND(I224*H224,2)</f>
        <v>0</v>
      </c>
      <c r="BL224" s="83" t="s">
        <v>221</v>
      </c>
      <c r="BM224" s="189" t="s">
        <v>298</v>
      </c>
    </row>
    <row r="225" spans="1:65" s="199" customFormat="1">
      <c r="B225" s="200"/>
      <c r="D225" s="193" t="s">
        <v>146</v>
      </c>
      <c r="E225" s="201" t="s">
        <v>1</v>
      </c>
      <c r="F225" s="202" t="s">
        <v>299</v>
      </c>
      <c r="H225" s="203">
        <v>1</v>
      </c>
      <c r="L225" s="200"/>
      <c r="M225" s="204"/>
      <c r="N225" s="205"/>
      <c r="O225" s="205"/>
      <c r="P225" s="205"/>
      <c r="Q225" s="205"/>
      <c r="R225" s="205"/>
      <c r="S225" s="205"/>
      <c r="T225" s="206"/>
      <c r="AT225" s="201" t="s">
        <v>146</v>
      </c>
      <c r="AU225" s="201" t="s">
        <v>81</v>
      </c>
      <c r="AV225" s="199" t="s">
        <v>81</v>
      </c>
      <c r="AW225" s="199" t="s">
        <v>28</v>
      </c>
      <c r="AX225" s="199" t="s">
        <v>71</v>
      </c>
      <c r="AY225" s="201" t="s">
        <v>133</v>
      </c>
    </row>
    <row r="226" spans="1:65" s="207" customFormat="1">
      <c r="B226" s="208"/>
      <c r="D226" s="193" t="s">
        <v>146</v>
      </c>
      <c r="E226" s="209" t="s">
        <v>1</v>
      </c>
      <c r="F226" s="210" t="s">
        <v>149</v>
      </c>
      <c r="H226" s="211">
        <v>1</v>
      </c>
      <c r="L226" s="208"/>
      <c r="M226" s="212"/>
      <c r="N226" s="213"/>
      <c r="O226" s="213"/>
      <c r="P226" s="213"/>
      <c r="Q226" s="213"/>
      <c r="R226" s="213"/>
      <c r="S226" s="213"/>
      <c r="T226" s="214"/>
      <c r="AT226" s="209" t="s">
        <v>146</v>
      </c>
      <c r="AU226" s="209" t="s">
        <v>81</v>
      </c>
      <c r="AV226" s="207" t="s">
        <v>140</v>
      </c>
      <c r="AW226" s="207" t="s">
        <v>28</v>
      </c>
      <c r="AX226" s="207" t="s">
        <v>79</v>
      </c>
      <c r="AY226" s="209" t="s">
        <v>133</v>
      </c>
    </row>
    <row r="227" spans="1:65" s="94" customFormat="1" ht="16.5" customHeight="1">
      <c r="A227" s="91"/>
      <c r="B227" s="92"/>
      <c r="C227" s="176" t="s">
        <v>300</v>
      </c>
      <c r="D227" s="176" t="s">
        <v>136</v>
      </c>
      <c r="E227" s="177" t="s">
        <v>301</v>
      </c>
      <c r="F227" s="178" t="s">
        <v>302</v>
      </c>
      <c r="G227" s="179" t="s">
        <v>243</v>
      </c>
      <c r="H227" s="180">
        <v>1</v>
      </c>
      <c r="I227" s="181"/>
      <c r="J227" s="182">
        <f>ROUND(I227*H227,2)</f>
        <v>0</v>
      </c>
      <c r="K227" s="183"/>
      <c r="L227" s="92"/>
      <c r="M227" s="184" t="s">
        <v>1</v>
      </c>
      <c r="N227" s="185" t="s">
        <v>36</v>
      </c>
      <c r="O227" s="186"/>
      <c r="P227" s="187">
        <f>O227*H227</f>
        <v>0</v>
      </c>
      <c r="Q227" s="187">
        <v>0</v>
      </c>
      <c r="R227" s="187">
        <f>Q227*H227</f>
        <v>0</v>
      </c>
      <c r="S227" s="187">
        <v>8.5999999999999998E-4</v>
      </c>
      <c r="T227" s="188">
        <f>S227*H227</f>
        <v>8.5999999999999998E-4</v>
      </c>
      <c r="U227" s="91"/>
      <c r="V227" s="91"/>
      <c r="W227" s="91"/>
      <c r="X227" s="91"/>
      <c r="Y227" s="91"/>
      <c r="Z227" s="91"/>
      <c r="AA227" s="91"/>
      <c r="AB227" s="91"/>
      <c r="AC227" s="91"/>
      <c r="AD227" s="91"/>
      <c r="AE227" s="91"/>
      <c r="AR227" s="189" t="s">
        <v>221</v>
      </c>
      <c r="AT227" s="189" t="s">
        <v>136</v>
      </c>
      <c r="AU227" s="189" t="s">
        <v>81</v>
      </c>
      <c r="AY227" s="83" t="s">
        <v>133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83" t="s">
        <v>79</v>
      </c>
      <c r="BK227" s="190">
        <f>ROUND(I227*H227,2)</f>
        <v>0</v>
      </c>
      <c r="BL227" s="83" t="s">
        <v>221</v>
      </c>
      <c r="BM227" s="189" t="s">
        <v>303</v>
      </c>
    </row>
    <row r="228" spans="1:65" s="199" customFormat="1">
      <c r="B228" s="200"/>
      <c r="D228" s="193" t="s">
        <v>146</v>
      </c>
      <c r="E228" s="201" t="s">
        <v>1</v>
      </c>
      <c r="F228" s="202" t="s">
        <v>249</v>
      </c>
      <c r="H228" s="203">
        <v>1</v>
      </c>
      <c r="L228" s="200"/>
      <c r="M228" s="204"/>
      <c r="N228" s="205"/>
      <c r="O228" s="205"/>
      <c r="P228" s="205"/>
      <c r="Q228" s="205"/>
      <c r="R228" s="205"/>
      <c r="S228" s="205"/>
      <c r="T228" s="206"/>
      <c r="AT228" s="201" t="s">
        <v>146</v>
      </c>
      <c r="AU228" s="201" t="s">
        <v>81</v>
      </c>
      <c r="AV228" s="199" t="s">
        <v>81</v>
      </c>
      <c r="AW228" s="199" t="s">
        <v>28</v>
      </c>
      <c r="AX228" s="199" t="s">
        <v>71</v>
      </c>
      <c r="AY228" s="201" t="s">
        <v>133</v>
      </c>
    </row>
    <row r="229" spans="1:65" s="207" customFormat="1">
      <c r="B229" s="208"/>
      <c r="D229" s="193" t="s">
        <v>146</v>
      </c>
      <c r="E229" s="209" t="s">
        <v>1</v>
      </c>
      <c r="F229" s="210" t="s">
        <v>149</v>
      </c>
      <c r="H229" s="211">
        <v>1</v>
      </c>
      <c r="L229" s="208"/>
      <c r="M229" s="212"/>
      <c r="N229" s="213"/>
      <c r="O229" s="213"/>
      <c r="P229" s="213"/>
      <c r="Q229" s="213"/>
      <c r="R229" s="213"/>
      <c r="S229" s="213"/>
      <c r="T229" s="214"/>
      <c r="AT229" s="209" t="s">
        <v>146</v>
      </c>
      <c r="AU229" s="209" t="s">
        <v>81</v>
      </c>
      <c r="AV229" s="207" t="s">
        <v>140</v>
      </c>
      <c r="AW229" s="207" t="s">
        <v>28</v>
      </c>
      <c r="AX229" s="207" t="s">
        <v>79</v>
      </c>
      <c r="AY229" s="209" t="s">
        <v>133</v>
      </c>
    </row>
    <row r="230" spans="1:65" s="94" customFormat="1" ht="21.75" customHeight="1">
      <c r="A230" s="91"/>
      <c r="B230" s="92"/>
      <c r="C230" s="176" t="s">
        <v>304</v>
      </c>
      <c r="D230" s="176" t="s">
        <v>136</v>
      </c>
      <c r="E230" s="177" t="s">
        <v>305</v>
      </c>
      <c r="F230" s="178" t="s">
        <v>306</v>
      </c>
      <c r="G230" s="179" t="s">
        <v>243</v>
      </c>
      <c r="H230" s="180">
        <v>1</v>
      </c>
      <c r="I230" s="181"/>
      <c r="J230" s="182">
        <f>ROUND(I230*H230,2)</f>
        <v>0</v>
      </c>
      <c r="K230" s="183"/>
      <c r="L230" s="92"/>
      <c r="M230" s="184" t="s">
        <v>1</v>
      </c>
      <c r="N230" s="185" t="s">
        <v>36</v>
      </c>
      <c r="O230" s="186"/>
      <c r="P230" s="187">
        <f>O230*H230</f>
        <v>0</v>
      </c>
      <c r="Q230" s="187">
        <v>1.8E-3</v>
      </c>
      <c r="R230" s="187">
        <f>Q230*H230</f>
        <v>1.8E-3</v>
      </c>
      <c r="S230" s="187">
        <v>0</v>
      </c>
      <c r="T230" s="188">
        <f>S230*H230</f>
        <v>0</v>
      </c>
      <c r="U230" s="91"/>
      <c r="V230" s="91"/>
      <c r="W230" s="91"/>
      <c r="X230" s="91"/>
      <c r="Y230" s="91"/>
      <c r="Z230" s="91"/>
      <c r="AA230" s="91"/>
      <c r="AB230" s="91"/>
      <c r="AC230" s="91"/>
      <c r="AD230" s="91"/>
      <c r="AE230" s="91"/>
      <c r="AR230" s="189" t="s">
        <v>221</v>
      </c>
      <c r="AT230" s="189" t="s">
        <v>136</v>
      </c>
      <c r="AU230" s="189" t="s">
        <v>81</v>
      </c>
      <c r="AY230" s="83" t="s">
        <v>133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83" t="s">
        <v>79</v>
      </c>
      <c r="BK230" s="190">
        <f>ROUND(I230*H230,2)</f>
        <v>0</v>
      </c>
      <c r="BL230" s="83" t="s">
        <v>221</v>
      </c>
      <c r="BM230" s="189" t="s">
        <v>307</v>
      </c>
    </row>
    <row r="231" spans="1:65" s="199" customFormat="1">
      <c r="B231" s="200"/>
      <c r="D231" s="193" t="s">
        <v>146</v>
      </c>
      <c r="E231" s="201" t="s">
        <v>1</v>
      </c>
      <c r="F231" s="202" t="s">
        <v>289</v>
      </c>
      <c r="H231" s="203">
        <v>1</v>
      </c>
      <c r="L231" s="200"/>
      <c r="M231" s="204"/>
      <c r="N231" s="205"/>
      <c r="O231" s="205"/>
      <c r="P231" s="205"/>
      <c r="Q231" s="205"/>
      <c r="R231" s="205"/>
      <c r="S231" s="205"/>
      <c r="T231" s="206"/>
      <c r="AT231" s="201" t="s">
        <v>146</v>
      </c>
      <c r="AU231" s="201" t="s">
        <v>81</v>
      </c>
      <c r="AV231" s="199" t="s">
        <v>81</v>
      </c>
      <c r="AW231" s="199" t="s">
        <v>28</v>
      </c>
      <c r="AX231" s="199" t="s">
        <v>71</v>
      </c>
      <c r="AY231" s="201" t="s">
        <v>133</v>
      </c>
    </row>
    <row r="232" spans="1:65" s="207" customFormat="1">
      <c r="B232" s="208"/>
      <c r="D232" s="193" t="s">
        <v>146</v>
      </c>
      <c r="E232" s="209" t="s">
        <v>1</v>
      </c>
      <c r="F232" s="210" t="s">
        <v>149</v>
      </c>
      <c r="H232" s="211">
        <v>1</v>
      </c>
      <c r="L232" s="208"/>
      <c r="M232" s="212"/>
      <c r="N232" s="213"/>
      <c r="O232" s="213"/>
      <c r="P232" s="213"/>
      <c r="Q232" s="213"/>
      <c r="R232" s="213"/>
      <c r="S232" s="213"/>
      <c r="T232" s="214"/>
      <c r="AT232" s="209" t="s">
        <v>146</v>
      </c>
      <c r="AU232" s="209" t="s">
        <v>81</v>
      </c>
      <c r="AV232" s="207" t="s">
        <v>140</v>
      </c>
      <c r="AW232" s="207" t="s">
        <v>28</v>
      </c>
      <c r="AX232" s="207" t="s">
        <v>79</v>
      </c>
      <c r="AY232" s="209" t="s">
        <v>133</v>
      </c>
    </row>
    <row r="233" spans="1:65" s="94" customFormat="1" ht="16.5" customHeight="1">
      <c r="A233" s="91"/>
      <c r="B233" s="92"/>
      <c r="C233" s="176" t="s">
        <v>308</v>
      </c>
      <c r="D233" s="176" t="s">
        <v>136</v>
      </c>
      <c r="E233" s="177" t="s">
        <v>309</v>
      </c>
      <c r="F233" s="178" t="s">
        <v>310</v>
      </c>
      <c r="G233" s="179" t="s">
        <v>139</v>
      </c>
      <c r="H233" s="180">
        <v>1</v>
      </c>
      <c r="I233" s="181"/>
      <c r="J233" s="182">
        <f>ROUND(I233*H233,2)</f>
        <v>0</v>
      </c>
      <c r="K233" s="183"/>
      <c r="L233" s="92"/>
      <c r="M233" s="184" t="s">
        <v>1</v>
      </c>
      <c r="N233" s="185" t="s">
        <v>36</v>
      </c>
      <c r="O233" s="186"/>
      <c r="P233" s="187">
        <f>O233*H233</f>
        <v>0</v>
      </c>
      <c r="Q233" s="187">
        <v>0</v>
      </c>
      <c r="R233" s="187">
        <f>Q233*H233</f>
        <v>0</v>
      </c>
      <c r="S233" s="187">
        <v>8.4999999999999995E-4</v>
      </c>
      <c r="T233" s="188">
        <f>S233*H233</f>
        <v>8.4999999999999995E-4</v>
      </c>
      <c r="U233" s="91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R233" s="189" t="s">
        <v>221</v>
      </c>
      <c r="AT233" s="189" t="s">
        <v>136</v>
      </c>
      <c r="AU233" s="189" t="s">
        <v>81</v>
      </c>
      <c r="AY233" s="83" t="s">
        <v>133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83" t="s">
        <v>79</v>
      </c>
      <c r="BK233" s="190">
        <f>ROUND(I233*H233,2)</f>
        <v>0</v>
      </c>
      <c r="BL233" s="83" t="s">
        <v>221</v>
      </c>
      <c r="BM233" s="189" t="s">
        <v>311</v>
      </c>
    </row>
    <row r="234" spans="1:65" s="199" customFormat="1">
      <c r="B234" s="200"/>
      <c r="D234" s="193" t="s">
        <v>146</v>
      </c>
      <c r="E234" s="201" t="s">
        <v>1</v>
      </c>
      <c r="F234" s="202" t="s">
        <v>249</v>
      </c>
      <c r="H234" s="203">
        <v>1</v>
      </c>
      <c r="L234" s="200"/>
      <c r="M234" s="204"/>
      <c r="N234" s="205"/>
      <c r="O234" s="205"/>
      <c r="P234" s="205"/>
      <c r="Q234" s="205"/>
      <c r="R234" s="205"/>
      <c r="S234" s="205"/>
      <c r="T234" s="206"/>
      <c r="AT234" s="201" t="s">
        <v>146</v>
      </c>
      <c r="AU234" s="201" t="s">
        <v>81</v>
      </c>
      <c r="AV234" s="199" t="s">
        <v>81</v>
      </c>
      <c r="AW234" s="199" t="s">
        <v>28</v>
      </c>
      <c r="AX234" s="199" t="s">
        <v>71</v>
      </c>
      <c r="AY234" s="201" t="s">
        <v>133</v>
      </c>
    </row>
    <row r="235" spans="1:65" s="207" customFormat="1">
      <c r="B235" s="208"/>
      <c r="D235" s="193" t="s">
        <v>146</v>
      </c>
      <c r="E235" s="209" t="s">
        <v>1</v>
      </c>
      <c r="F235" s="210" t="s">
        <v>149</v>
      </c>
      <c r="H235" s="211">
        <v>1</v>
      </c>
      <c r="L235" s="208"/>
      <c r="M235" s="212"/>
      <c r="N235" s="213"/>
      <c r="O235" s="213"/>
      <c r="P235" s="213"/>
      <c r="Q235" s="213"/>
      <c r="R235" s="213"/>
      <c r="S235" s="213"/>
      <c r="T235" s="214"/>
      <c r="AT235" s="209" t="s">
        <v>146</v>
      </c>
      <c r="AU235" s="209" t="s">
        <v>81</v>
      </c>
      <c r="AV235" s="207" t="s">
        <v>140</v>
      </c>
      <c r="AW235" s="207" t="s">
        <v>28</v>
      </c>
      <c r="AX235" s="207" t="s">
        <v>79</v>
      </c>
      <c r="AY235" s="209" t="s">
        <v>133</v>
      </c>
    </row>
    <row r="236" spans="1:65" s="94" customFormat="1" ht="16.5" customHeight="1">
      <c r="A236" s="91"/>
      <c r="B236" s="92"/>
      <c r="C236" s="176" t="s">
        <v>312</v>
      </c>
      <c r="D236" s="176" t="s">
        <v>136</v>
      </c>
      <c r="E236" s="177" t="s">
        <v>313</v>
      </c>
      <c r="F236" s="178" t="s">
        <v>314</v>
      </c>
      <c r="G236" s="179" t="s">
        <v>243</v>
      </c>
      <c r="H236" s="180">
        <v>1</v>
      </c>
      <c r="I236" s="181"/>
      <c r="J236" s="182">
        <f>ROUND(I236*H236,2)</f>
        <v>0</v>
      </c>
      <c r="K236" s="183"/>
      <c r="L236" s="92"/>
      <c r="M236" s="184" t="s">
        <v>1</v>
      </c>
      <c r="N236" s="185" t="s">
        <v>36</v>
      </c>
      <c r="O236" s="186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91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R236" s="189" t="s">
        <v>221</v>
      </c>
      <c r="AT236" s="189" t="s">
        <v>136</v>
      </c>
      <c r="AU236" s="189" t="s">
        <v>81</v>
      </c>
      <c r="AY236" s="83" t="s">
        <v>133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83" t="s">
        <v>79</v>
      </c>
      <c r="BK236" s="190">
        <f>ROUND(I236*H236,2)</f>
        <v>0</v>
      </c>
      <c r="BL236" s="83" t="s">
        <v>221</v>
      </c>
      <c r="BM236" s="189" t="s">
        <v>315</v>
      </c>
    </row>
    <row r="237" spans="1:65" s="94" customFormat="1" ht="21.75" customHeight="1">
      <c r="A237" s="91"/>
      <c r="B237" s="92"/>
      <c r="C237" s="176" t="s">
        <v>316</v>
      </c>
      <c r="D237" s="176" t="s">
        <v>136</v>
      </c>
      <c r="E237" s="177" t="s">
        <v>317</v>
      </c>
      <c r="F237" s="178" t="s">
        <v>318</v>
      </c>
      <c r="G237" s="179" t="s">
        <v>252</v>
      </c>
      <c r="H237" s="226"/>
      <c r="I237" s="181"/>
      <c r="J237" s="182">
        <f>ROUND(I237*H237,2)</f>
        <v>0</v>
      </c>
      <c r="K237" s="183"/>
      <c r="L237" s="92"/>
      <c r="M237" s="184" t="s">
        <v>1</v>
      </c>
      <c r="N237" s="185" t="s">
        <v>36</v>
      </c>
      <c r="O237" s="186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U237" s="91"/>
      <c r="V237" s="91"/>
      <c r="W237" s="91"/>
      <c r="X237" s="91"/>
      <c r="Y237" s="91"/>
      <c r="Z237" s="91"/>
      <c r="AA237" s="91"/>
      <c r="AB237" s="91"/>
      <c r="AC237" s="91"/>
      <c r="AD237" s="91"/>
      <c r="AE237" s="91"/>
      <c r="AR237" s="189" t="s">
        <v>221</v>
      </c>
      <c r="AT237" s="189" t="s">
        <v>136</v>
      </c>
      <c r="AU237" s="189" t="s">
        <v>81</v>
      </c>
      <c r="AY237" s="83" t="s">
        <v>133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83" t="s">
        <v>79</v>
      </c>
      <c r="BK237" s="190">
        <f>ROUND(I237*H237,2)</f>
        <v>0</v>
      </c>
      <c r="BL237" s="83" t="s">
        <v>221</v>
      </c>
      <c r="BM237" s="189" t="s">
        <v>319</v>
      </c>
    </row>
    <row r="238" spans="1:65" s="163" customFormat="1" ht="22.9" customHeight="1">
      <c r="B238" s="164"/>
      <c r="D238" s="165" t="s">
        <v>70</v>
      </c>
      <c r="E238" s="174" t="s">
        <v>320</v>
      </c>
      <c r="F238" s="174" t="s">
        <v>321</v>
      </c>
      <c r="J238" s="175">
        <f>BK238</f>
        <v>0</v>
      </c>
      <c r="L238" s="164"/>
      <c r="M238" s="168"/>
      <c r="N238" s="169"/>
      <c r="O238" s="169"/>
      <c r="P238" s="170">
        <f>SUM(P239:P242)</f>
        <v>0</v>
      </c>
      <c r="Q238" s="169"/>
      <c r="R238" s="170">
        <f>SUM(R239:R242)</f>
        <v>0</v>
      </c>
      <c r="S238" s="169"/>
      <c r="T238" s="171">
        <f>SUM(T239:T242)</f>
        <v>2.8560000000000002E-2</v>
      </c>
      <c r="AR238" s="165" t="s">
        <v>81</v>
      </c>
      <c r="AT238" s="172" t="s">
        <v>70</v>
      </c>
      <c r="AU238" s="172" t="s">
        <v>79</v>
      </c>
      <c r="AY238" s="165" t="s">
        <v>133</v>
      </c>
      <c r="BK238" s="173">
        <f>SUM(BK239:BK242)</f>
        <v>0</v>
      </c>
    </row>
    <row r="239" spans="1:65" s="94" customFormat="1" ht="16.5" customHeight="1">
      <c r="A239" s="91"/>
      <c r="B239" s="92"/>
      <c r="C239" s="176" t="s">
        <v>322</v>
      </c>
      <c r="D239" s="176" t="s">
        <v>136</v>
      </c>
      <c r="E239" s="177" t="s">
        <v>323</v>
      </c>
      <c r="F239" s="178" t="s">
        <v>324</v>
      </c>
      <c r="G239" s="179" t="s">
        <v>157</v>
      </c>
      <c r="H239" s="180">
        <v>1.2</v>
      </c>
      <c r="I239" s="181"/>
      <c r="J239" s="182">
        <f>ROUND(I239*H239,2)</f>
        <v>0</v>
      </c>
      <c r="K239" s="183"/>
      <c r="L239" s="92"/>
      <c r="M239" s="184" t="s">
        <v>1</v>
      </c>
      <c r="N239" s="185" t="s">
        <v>36</v>
      </c>
      <c r="O239" s="186"/>
      <c r="P239" s="187">
        <f>O239*H239</f>
        <v>0</v>
      </c>
      <c r="Q239" s="187">
        <v>0</v>
      </c>
      <c r="R239" s="187">
        <f>Q239*H239</f>
        <v>0</v>
      </c>
      <c r="S239" s="187">
        <v>2.3800000000000002E-2</v>
      </c>
      <c r="T239" s="188">
        <f>S239*H239</f>
        <v>2.8560000000000002E-2</v>
      </c>
      <c r="U239" s="91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R239" s="189" t="s">
        <v>221</v>
      </c>
      <c r="AT239" s="189" t="s">
        <v>136</v>
      </c>
      <c r="AU239" s="189" t="s">
        <v>81</v>
      </c>
      <c r="AY239" s="83" t="s">
        <v>133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83" t="s">
        <v>79</v>
      </c>
      <c r="BK239" s="190">
        <f>ROUND(I239*H239,2)</f>
        <v>0</v>
      </c>
      <c r="BL239" s="83" t="s">
        <v>221</v>
      </c>
      <c r="BM239" s="189" t="s">
        <v>325</v>
      </c>
    </row>
    <row r="240" spans="1:65" s="191" customFormat="1">
      <c r="B240" s="192"/>
      <c r="D240" s="193" t="s">
        <v>146</v>
      </c>
      <c r="E240" s="194" t="s">
        <v>1</v>
      </c>
      <c r="F240" s="195" t="s">
        <v>326</v>
      </c>
      <c r="H240" s="194" t="s">
        <v>1</v>
      </c>
      <c r="L240" s="192"/>
      <c r="M240" s="196"/>
      <c r="N240" s="197"/>
      <c r="O240" s="197"/>
      <c r="P240" s="197"/>
      <c r="Q240" s="197"/>
      <c r="R240" s="197"/>
      <c r="S240" s="197"/>
      <c r="T240" s="198"/>
      <c r="AT240" s="194" t="s">
        <v>146</v>
      </c>
      <c r="AU240" s="194" t="s">
        <v>81</v>
      </c>
      <c r="AV240" s="191" t="s">
        <v>79</v>
      </c>
      <c r="AW240" s="191" t="s">
        <v>28</v>
      </c>
      <c r="AX240" s="191" t="s">
        <v>71</v>
      </c>
      <c r="AY240" s="194" t="s">
        <v>133</v>
      </c>
    </row>
    <row r="241" spans="1:65" s="199" customFormat="1">
      <c r="B241" s="200"/>
      <c r="D241" s="193" t="s">
        <v>146</v>
      </c>
      <c r="E241" s="201" t="s">
        <v>1</v>
      </c>
      <c r="F241" s="202" t="s">
        <v>327</v>
      </c>
      <c r="H241" s="203">
        <v>1.2</v>
      </c>
      <c r="L241" s="200"/>
      <c r="M241" s="204"/>
      <c r="N241" s="205"/>
      <c r="O241" s="205"/>
      <c r="P241" s="205"/>
      <c r="Q241" s="205"/>
      <c r="R241" s="205"/>
      <c r="S241" s="205"/>
      <c r="T241" s="206"/>
      <c r="AT241" s="201" t="s">
        <v>146</v>
      </c>
      <c r="AU241" s="201" t="s">
        <v>81</v>
      </c>
      <c r="AV241" s="199" t="s">
        <v>81</v>
      </c>
      <c r="AW241" s="199" t="s">
        <v>28</v>
      </c>
      <c r="AX241" s="199" t="s">
        <v>71</v>
      </c>
      <c r="AY241" s="201" t="s">
        <v>133</v>
      </c>
    </row>
    <row r="242" spans="1:65" s="207" customFormat="1">
      <c r="B242" s="208"/>
      <c r="D242" s="193" t="s">
        <v>146</v>
      </c>
      <c r="E242" s="209" t="s">
        <v>1</v>
      </c>
      <c r="F242" s="210" t="s">
        <v>149</v>
      </c>
      <c r="H242" s="211">
        <v>1.2</v>
      </c>
      <c r="L242" s="208"/>
      <c r="M242" s="212"/>
      <c r="N242" s="213"/>
      <c r="O242" s="213"/>
      <c r="P242" s="213"/>
      <c r="Q242" s="213"/>
      <c r="R242" s="213"/>
      <c r="S242" s="213"/>
      <c r="T242" s="214"/>
      <c r="AT242" s="209" t="s">
        <v>146</v>
      </c>
      <c r="AU242" s="209" t="s">
        <v>81</v>
      </c>
      <c r="AV242" s="207" t="s">
        <v>140</v>
      </c>
      <c r="AW242" s="207" t="s">
        <v>28</v>
      </c>
      <c r="AX242" s="207" t="s">
        <v>79</v>
      </c>
      <c r="AY242" s="209" t="s">
        <v>133</v>
      </c>
    </row>
    <row r="243" spans="1:65" s="163" customFormat="1" ht="22.9" customHeight="1">
      <c r="B243" s="164"/>
      <c r="D243" s="165" t="s">
        <v>70</v>
      </c>
      <c r="E243" s="174" t="s">
        <v>328</v>
      </c>
      <c r="F243" s="174" t="s">
        <v>329</v>
      </c>
      <c r="J243" s="175">
        <f>BK243</f>
        <v>0</v>
      </c>
      <c r="L243" s="164"/>
      <c r="M243" s="168"/>
      <c r="N243" s="169"/>
      <c r="O243" s="169"/>
      <c r="P243" s="170">
        <f>SUM(P244:P259)</f>
        <v>0</v>
      </c>
      <c r="Q243" s="169"/>
      <c r="R243" s="170">
        <f>SUM(R244:R259)</f>
        <v>5.2440000000000001E-2</v>
      </c>
      <c r="S243" s="169"/>
      <c r="T243" s="171">
        <f>SUM(T244:T259)</f>
        <v>0.14400000000000002</v>
      </c>
      <c r="AR243" s="165" t="s">
        <v>81</v>
      </c>
      <c r="AT243" s="172" t="s">
        <v>70</v>
      </c>
      <c r="AU243" s="172" t="s">
        <v>79</v>
      </c>
      <c r="AY243" s="165" t="s">
        <v>133</v>
      </c>
      <c r="BK243" s="173">
        <f>SUM(BK244:BK259)</f>
        <v>0</v>
      </c>
    </row>
    <row r="244" spans="1:65" s="94" customFormat="1" ht="21.75" customHeight="1">
      <c r="A244" s="91"/>
      <c r="B244" s="92"/>
      <c r="C244" s="176" t="s">
        <v>330</v>
      </c>
      <c r="D244" s="176" t="s">
        <v>136</v>
      </c>
      <c r="E244" s="177" t="s">
        <v>331</v>
      </c>
      <c r="F244" s="178" t="s">
        <v>332</v>
      </c>
      <c r="G244" s="179" t="s">
        <v>139</v>
      </c>
      <c r="H244" s="180">
        <v>3</v>
      </c>
      <c r="I244" s="181"/>
      <c r="J244" s="182">
        <f>ROUND(I244*H244,2)</f>
        <v>0</v>
      </c>
      <c r="K244" s="183"/>
      <c r="L244" s="92"/>
      <c r="M244" s="184" t="s">
        <v>1</v>
      </c>
      <c r="N244" s="185" t="s">
        <v>36</v>
      </c>
      <c r="O244" s="186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R244" s="189" t="s">
        <v>221</v>
      </c>
      <c r="AT244" s="189" t="s">
        <v>136</v>
      </c>
      <c r="AU244" s="189" t="s">
        <v>81</v>
      </c>
      <c r="AY244" s="83" t="s">
        <v>133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83" t="s">
        <v>79</v>
      </c>
      <c r="BK244" s="190">
        <f>ROUND(I244*H244,2)</f>
        <v>0</v>
      </c>
      <c r="BL244" s="83" t="s">
        <v>221</v>
      </c>
      <c r="BM244" s="189" t="s">
        <v>333</v>
      </c>
    </row>
    <row r="245" spans="1:65" s="191" customFormat="1">
      <c r="B245" s="192"/>
      <c r="D245" s="193" t="s">
        <v>146</v>
      </c>
      <c r="E245" s="194" t="s">
        <v>1</v>
      </c>
      <c r="F245" s="195" t="s">
        <v>178</v>
      </c>
      <c r="H245" s="194" t="s">
        <v>1</v>
      </c>
      <c r="L245" s="192"/>
      <c r="M245" s="196"/>
      <c r="N245" s="197"/>
      <c r="O245" s="197"/>
      <c r="P245" s="197"/>
      <c r="Q245" s="197"/>
      <c r="R245" s="197"/>
      <c r="S245" s="197"/>
      <c r="T245" s="198"/>
      <c r="AT245" s="194" t="s">
        <v>146</v>
      </c>
      <c r="AU245" s="194" t="s">
        <v>81</v>
      </c>
      <c r="AV245" s="191" t="s">
        <v>79</v>
      </c>
      <c r="AW245" s="191" t="s">
        <v>28</v>
      </c>
      <c r="AX245" s="191" t="s">
        <v>71</v>
      </c>
      <c r="AY245" s="194" t="s">
        <v>133</v>
      </c>
    </row>
    <row r="246" spans="1:65" s="199" customFormat="1">
      <c r="B246" s="200"/>
      <c r="D246" s="193" t="s">
        <v>146</v>
      </c>
      <c r="E246" s="201" t="s">
        <v>1</v>
      </c>
      <c r="F246" s="202" t="s">
        <v>134</v>
      </c>
      <c r="H246" s="203">
        <v>3</v>
      </c>
      <c r="L246" s="200"/>
      <c r="M246" s="204"/>
      <c r="N246" s="205"/>
      <c r="O246" s="205"/>
      <c r="P246" s="205"/>
      <c r="Q246" s="205"/>
      <c r="R246" s="205"/>
      <c r="S246" s="205"/>
      <c r="T246" s="206"/>
      <c r="AT246" s="201" t="s">
        <v>146</v>
      </c>
      <c r="AU246" s="201" t="s">
        <v>81</v>
      </c>
      <c r="AV246" s="199" t="s">
        <v>81</v>
      </c>
      <c r="AW246" s="199" t="s">
        <v>28</v>
      </c>
      <c r="AX246" s="199" t="s">
        <v>71</v>
      </c>
      <c r="AY246" s="201" t="s">
        <v>133</v>
      </c>
    </row>
    <row r="247" spans="1:65" s="207" customFormat="1">
      <c r="B247" s="208"/>
      <c r="D247" s="193" t="s">
        <v>146</v>
      </c>
      <c r="E247" s="209" t="s">
        <v>1</v>
      </c>
      <c r="F247" s="210" t="s">
        <v>149</v>
      </c>
      <c r="H247" s="211">
        <v>3</v>
      </c>
      <c r="L247" s="208"/>
      <c r="M247" s="212"/>
      <c r="N247" s="213"/>
      <c r="O247" s="213"/>
      <c r="P247" s="213"/>
      <c r="Q247" s="213"/>
      <c r="R247" s="213"/>
      <c r="S247" s="213"/>
      <c r="T247" s="214"/>
      <c r="AT247" s="209" t="s">
        <v>146</v>
      </c>
      <c r="AU247" s="209" t="s">
        <v>81</v>
      </c>
      <c r="AV247" s="207" t="s">
        <v>140</v>
      </c>
      <c r="AW247" s="207" t="s">
        <v>28</v>
      </c>
      <c r="AX247" s="207" t="s">
        <v>79</v>
      </c>
      <c r="AY247" s="209" t="s">
        <v>133</v>
      </c>
    </row>
    <row r="248" spans="1:65" s="94" customFormat="1" ht="21.75" customHeight="1">
      <c r="A248" s="91"/>
      <c r="B248" s="92"/>
      <c r="C248" s="215" t="s">
        <v>334</v>
      </c>
      <c r="D248" s="215" t="s">
        <v>150</v>
      </c>
      <c r="E248" s="216" t="s">
        <v>335</v>
      </c>
      <c r="F248" s="217" t="s">
        <v>336</v>
      </c>
      <c r="G248" s="218" t="s">
        <v>139</v>
      </c>
      <c r="H248" s="219">
        <v>3</v>
      </c>
      <c r="I248" s="220"/>
      <c r="J248" s="221">
        <f>ROUND(I248*H248,2)</f>
        <v>0</v>
      </c>
      <c r="K248" s="222"/>
      <c r="L248" s="223"/>
      <c r="M248" s="224" t="s">
        <v>1</v>
      </c>
      <c r="N248" s="225" t="s">
        <v>36</v>
      </c>
      <c r="O248" s="186"/>
      <c r="P248" s="187">
        <f>O248*H248</f>
        <v>0</v>
      </c>
      <c r="Q248" s="187">
        <v>1.7000000000000001E-2</v>
      </c>
      <c r="R248" s="187">
        <f>Q248*H248</f>
        <v>5.1000000000000004E-2</v>
      </c>
      <c r="S248" s="187">
        <v>0</v>
      </c>
      <c r="T248" s="188">
        <f>S248*H248</f>
        <v>0</v>
      </c>
      <c r="U248" s="91"/>
      <c r="V248" s="91"/>
      <c r="W248" s="91"/>
      <c r="X248" s="91"/>
      <c r="Y248" s="91"/>
      <c r="Z248" s="91"/>
      <c r="AA248" s="91"/>
      <c r="AB248" s="91"/>
      <c r="AC248" s="91"/>
      <c r="AD248" s="91"/>
      <c r="AE248" s="91"/>
      <c r="AR248" s="189" t="s">
        <v>304</v>
      </c>
      <c r="AT248" s="189" t="s">
        <v>150</v>
      </c>
      <c r="AU248" s="189" t="s">
        <v>81</v>
      </c>
      <c r="AY248" s="83" t="s">
        <v>133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83" t="s">
        <v>79</v>
      </c>
      <c r="BK248" s="190">
        <f>ROUND(I248*H248,2)</f>
        <v>0</v>
      </c>
      <c r="BL248" s="83" t="s">
        <v>221</v>
      </c>
      <c r="BM248" s="189" t="s">
        <v>337</v>
      </c>
    </row>
    <row r="249" spans="1:65" s="94" customFormat="1" ht="16.5" customHeight="1">
      <c r="A249" s="91"/>
      <c r="B249" s="92"/>
      <c r="C249" s="176" t="s">
        <v>338</v>
      </c>
      <c r="D249" s="176" t="s">
        <v>136</v>
      </c>
      <c r="E249" s="177" t="s">
        <v>339</v>
      </c>
      <c r="F249" s="178" t="s">
        <v>340</v>
      </c>
      <c r="G249" s="179" t="s">
        <v>139</v>
      </c>
      <c r="H249" s="180">
        <v>6</v>
      </c>
      <c r="I249" s="181"/>
      <c r="J249" s="182">
        <f>ROUND(I249*H249,2)</f>
        <v>0</v>
      </c>
      <c r="K249" s="183"/>
      <c r="L249" s="92"/>
      <c r="M249" s="184" t="s">
        <v>1</v>
      </c>
      <c r="N249" s="185" t="s">
        <v>36</v>
      </c>
      <c r="O249" s="186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91"/>
      <c r="V249" s="91"/>
      <c r="W249" s="91"/>
      <c r="X249" s="91"/>
      <c r="Y249" s="91"/>
      <c r="Z249" s="91"/>
      <c r="AA249" s="91"/>
      <c r="AB249" s="91"/>
      <c r="AC249" s="91"/>
      <c r="AD249" s="91"/>
      <c r="AE249" s="91"/>
      <c r="AR249" s="189" t="s">
        <v>221</v>
      </c>
      <c r="AT249" s="189" t="s">
        <v>136</v>
      </c>
      <c r="AU249" s="189" t="s">
        <v>81</v>
      </c>
      <c r="AY249" s="83" t="s">
        <v>133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83" t="s">
        <v>79</v>
      </c>
      <c r="BK249" s="190">
        <f>ROUND(I249*H249,2)</f>
        <v>0</v>
      </c>
      <c r="BL249" s="83" t="s">
        <v>221</v>
      </c>
      <c r="BM249" s="189" t="s">
        <v>341</v>
      </c>
    </row>
    <row r="250" spans="1:65" s="199" customFormat="1">
      <c r="B250" s="200"/>
      <c r="D250" s="193" t="s">
        <v>146</v>
      </c>
      <c r="E250" s="201" t="s">
        <v>1</v>
      </c>
      <c r="F250" s="202" t="s">
        <v>342</v>
      </c>
      <c r="H250" s="203">
        <v>6</v>
      </c>
      <c r="L250" s="200"/>
      <c r="M250" s="204"/>
      <c r="N250" s="205"/>
      <c r="O250" s="205"/>
      <c r="P250" s="205"/>
      <c r="Q250" s="205"/>
      <c r="R250" s="205"/>
      <c r="S250" s="205"/>
      <c r="T250" s="206"/>
      <c r="AT250" s="201" t="s">
        <v>146</v>
      </c>
      <c r="AU250" s="201" t="s">
        <v>81</v>
      </c>
      <c r="AV250" s="199" t="s">
        <v>81</v>
      </c>
      <c r="AW250" s="199" t="s">
        <v>28</v>
      </c>
      <c r="AX250" s="199" t="s">
        <v>71</v>
      </c>
      <c r="AY250" s="201" t="s">
        <v>133</v>
      </c>
    </row>
    <row r="251" spans="1:65" s="207" customFormat="1">
      <c r="B251" s="208"/>
      <c r="D251" s="193" t="s">
        <v>146</v>
      </c>
      <c r="E251" s="209" t="s">
        <v>1</v>
      </c>
      <c r="F251" s="210" t="s">
        <v>149</v>
      </c>
      <c r="H251" s="211">
        <v>6</v>
      </c>
      <c r="L251" s="208"/>
      <c r="M251" s="212"/>
      <c r="N251" s="213"/>
      <c r="O251" s="213"/>
      <c r="P251" s="213"/>
      <c r="Q251" s="213"/>
      <c r="R251" s="213"/>
      <c r="S251" s="213"/>
      <c r="T251" s="214"/>
      <c r="AT251" s="209" t="s">
        <v>146</v>
      </c>
      <c r="AU251" s="209" t="s">
        <v>81</v>
      </c>
      <c r="AV251" s="207" t="s">
        <v>140</v>
      </c>
      <c r="AW251" s="207" t="s">
        <v>28</v>
      </c>
      <c r="AX251" s="207" t="s">
        <v>79</v>
      </c>
      <c r="AY251" s="209" t="s">
        <v>133</v>
      </c>
    </row>
    <row r="252" spans="1:65" s="94" customFormat="1" ht="21.75" customHeight="1">
      <c r="A252" s="91"/>
      <c r="B252" s="92"/>
      <c r="C252" s="215" t="s">
        <v>343</v>
      </c>
      <c r="D252" s="215" t="s">
        <v>150</v>
      </c>
      <c r="E252" s="216" t="s">
        <v>344</v>
      </c>
      <c r="F252" s="217" t="s">
        <v>345</v>
      </c>
      <c r="G252" s="218" t="s">
        <v>139</v>
      </c>
      <c r="H252" s="219">
        <v>6</v>
      </c>
      <c r="I252" s="220"/>
      <c r="J252" s="221">
        <f>ROUND(I252*H252,2)</f>
        <v>0</v>
      </c>
      <c r="K252" s="222"/>
      <c r="L252" s="223"/>
      <c r="M252" s="224" t="s">
        <v>1</v>
      </c>
      <c r="N252" s="225" t="s">
        <v>36</v>
      </c>
      <c r="O252" s="186"/>
      <c r="P252" s="187">
        <f>O252*H252</f>
        <v>0</v>
      </c>
      <c r="Q252" s="187">
        <v>2.4000000000000001E-4</v>
      </c>
      <c r="R252" s="187">
        <f>Q252*H252</f>
        <v>1.4400000000000001E-3</v>
      </c>
      <c r="S252" s="187">
        <v>0</v>
      </c>
      <c r="T252" s="188">
        <f>S252*H252</f>
        <v>0</v>
      </c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R252" s="189" t="s">
        <v>304</v>
      </c>
      <c r="AT252" s="189" t="s">
        <v>150</v>
      </c>
      <c r="AU252" s="189" t="s">
        <v>81</v>
      </c>
      <c r="AY252" s="83" t="s">
        <v>133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83" t="s">
        <v>79</v>
      </c>
      <c r="BK252" s="190">
        <f>ROUND(I252*H252,2)</f>
        <v>0</v>
      </c>
      <c r="BL252" s="83" t="s">
        <v>221</v>
      </c>
      <c r="BM252" s="189" t="s">
        <v>346</v>
      </c>
    </row>
    <row r="253" spans="1:65" s="199" customFormat="1">
      <c r="B253" s="200"/>
      <c r="D253" s="193" t="s">
        <v>146</v>
      </c>
      <c r="E253" s="201" t="s">
        <v>1</v>
      </c>
      <c r="F253" s="202" t="s">
        <v>342</v>
      </c>
      <c r="H253" s="203">
        <v>6</v>
      </c>
      <c r="L253" s="200"/>
      <c r="M253" s="204"/>
      <c r="N253" s="205"/>
      <c r="O253" s="205"/>
      <c r="P253" s="205"/>
      <c r="Q253" s="205"/>
      <c r="R253" s="205"/>
      <c r="S253" s="205"/>
      <c r="T253" s="206"/>
      <c r="AT253" s="201" t="s">
        <v>146</v>
      </c>
      <c r="AU253" s="201" t="s">
        <v>81</v>
      </c>
      <c r="AV253" s="199" t="s">
        <v>81</v>
      </c>
      <c r="AW253" s="199" t="s">
        <v>28</v>
      </c>
      <c r="AX253" s="199" t="s">
        <v>71</v>
      </c>
      <c r="AY253" s="201" t="s">
        <v>133</v>
      </c>
    </row>
    <row r="254" spans="1:65" s="207" customFormat="1">
      <c r="B254" s="208"/>
      <c r="D254" s="193" t="s">
        <v>146</v>
      </c>
      <c r="E254" s="209" t="s">
        <v>1</v>
      </c>
      <c r="F254" s="210" t="s">
        <v>149</v>
      </c>
      <c r="H254" s="211">
        <v>6</v>
      </c>
      <c r="L254" s="208"/>
      <c r="M254" s="212"/>
      <c r="N254" s="213"/>
      <c r="O254" s="213"/>
      <c r="P254" s="213"/>
      <c r="Q254" s="213"/>
      <c r="R254" s="213"/>
      <c r="S254" s="213"/>
      <c r="T254" s="214"/>
      <c r="AT254" s="209" t="s">
        <v>146</v>
      </c>
      <c r="AU254" s="209" t="s">
        <v>81</v>
      </c>
      <c r="AV254" s="207" t="s">
        <v>140</v>
      </c>
      <c r="AW254" s="207" t="s">
        <v>28</v>
      </c>
      <c r="AX254" s="207" t="s">
        <v>79</v>
      </c>
      <c r="AY254" s="209" t="s">
        <v>133</v>
      </c>
    </row>
    <row r="255" spans="1:65" s="94" customFormat="1" ht="21.75" customHeight="1">
      <c r="A255" s="91"/>
      <c r="B255" s="92"/>
      <c r="C255" s="176" t="s">
        <v>347</v>
      </c>
      <c r="D255" s="176" t="s">
        <v>136</v>
      </c>
      <c r="E255" s="177" t="s">
        <v>348</v>
      </c>
      <c r="F255" s="178" t="s">
        <v>349</v>
      </c>
      <c r="G255" s="179" t="s">
        <v>139</v>
      </c>
      <c r="H255" s="180">
        <v>6</v>
      </c>
      <c r="I255" s="181"/>
      <c r="J255" s="182">
        <f>ROUND(I255*H255,2)</f>
        <v>0</v>
      </c>
      <c r="K255" s="183"/>
      <c r="L255" s="92"/>
      <c r="M255" s="184" t="s">
        <v>1</v>
      </c>
      <c r="N255" s="185" t="s">
        <v>36</v>
      </c>
      <c r="O255" s="186"/>
      <c r="P255" s="187">
        <f>O255*H255</f>
        <v>0</v>
      </c>
      <c r="Q255" s="187">
        <v>0</v>
      </c>
      <c r="R255" s="187">
        <f>Q255*H255</f>
        <v>0</v>
      </c>
      <c r="S255" s="187">
        <v>2.4E-2</v>
      </c>
      <c r="T255" s="188">
        <f>S255*H255</f>
        <v>0.14400000000000002</v>
      </c>
      <c r="U255" s="91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  <c r="AR255" s="189" t="s">
        <v>221</v>
      </c>
      <c r="AT255" s="189" t="s">
        <v>136</v>
      </c>
      <c r="AU255" s="189" t="s">
        <v>81</v>
      </c>
      <c r="AY255" s="83" t="s">
        <v>133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83" t="s">
        <v>79</v>
      </c>
      <c r="BK255" s="190">
        <f>ROUND(I255*H255,2)</f>
        <v>0</v>
      </c>
      <c r="BL255" s="83" t="s">
        <v>221</v>
      </c>
      <c r="BM255" s="189" t="s">
        <v>350</v>
      </c>
    </row>
    <row r="256" spans="1:65" s="199" customFormat="1">
      <c r="B256" s="200"/>
      <c r="D256" s="193" t="s">
        <v>146</v>
      </c>
      <c r="E256" s="201" t="s">
        <v>1</v>
      </c>
      <c r="F256" s="202" t="s">
        <v>351</v>
      </c>
      <c r="H256" s="203">
        <v>3</v>
      </c>
      <c r="L256" s="200"/>
      <c r="M256" s="204"/>
      <c r="N256" s="205"/>
      <c r="O256" s="205"/>
      <c r="P256" s="205"/>
      <c r="Q256" s="205"/>
      <c r="R256" s="205"/>
      <c r="S256" s="205"/>
      <c r="T256" s="206"/>
      <c r="AT256" s="201" t="s">
        <v>146</v>
      </c>
      <c r="AU256" s="201" t="s">
        <v>81</v>
      </c>
      <c r="AV256" s="199" t="s">
        <v>81</v>
      </c>
      <c r="AW256" s="199" t="s">
        <v>28</v>
      </c>
      <c r="AX256" s="199" t="s">
        <v>71</v>
      </c>
      <c r="AY256" s="201" t="s">
        <v>133</v>
      </c>
    </row>
    <row r="257" spans="1:65" s="199" customFormat="1">
      <c r="B257" s="200"/>
      <c r="D257" s="193" t="s">
        <v>146</v>
      </c>
      <c r="E257" s="201" t="s">
        <v>1</v>
      </c>
      <c r="F257" s="202" t="s">
        <v>352</v>
      </c>
      <c r="H257" s="203">
        <v>3</v>
      </c>
      <c r="L257" s="200"/>
      <c r="M257" s="204"/>
      <c r="N257" s="205"/>
      <c r="O257" s="205"/>
      <c r="P257" s="205"/>
      <c r="Q257" s="205"/>
      <c r="R257" s="205"/>
      <c r="S257" s="205"/>
      <c r="T257" s="206"/>
      <c r="AT257" s="201" t="s">
        <v>146</v>
      </c>
      <c r="AU257" s="201" t="s">
        <v>81</v>
      </c>
      <c r="AV257" s="199" t="s">
        <v>81</v>
      </c>
      <c r="AW257" s="199" t="s">
        <v>28</v>
      </c>
      <c r="AX257" s="199" t="s">
        <v>71</v>
      </c>
      <c r="AY257" s="201" t="s">
        <v>133</v>
      </c>
    </row>
    <row r="258" spans="1:65" s="207" customFormat="1">
      <c r="B258" s="208"/>
      <c r="D258" s="193" t="s">
        <v>146</v>
      </c>
      <c r="E258" s="209" t="s">
        <v>1</v>
      </c>
      <c r="F258" s="210" t="s">
        <v>149</v>
      </c>
      <c r="H258" s="211">
        <v>6</v>
      </c>
      <c r="L258" s="208"/>
      <c r="M258" s="212"/>
      <c r="N258" s="213"/>
      <c r="O258" s="213"/>
      <c r="P258" s="213"/>
      <c r="Q258" s="213"/>
      <c r="R258" s="213"/>
      <c r="S258" s="213"/>
      <c r="T258" s="214"/>
      <c r="AT258" s="209" t="s">
        <v>146</v>
      </c>
      <c r="AU258" s="209" t="s">
        <v>81</v>
      </c>
      <c r="AV258" s="207" t="s">
        <v>140</v>
      </c>
      <c r="AW258" s="207" t="s">
        <v>28</v>
      </c>
      <c r="AX258" s="207" t="s">
        <v>79</v>
      </c>
      <c r="AY258" s="209" t="s">
        <v>133</v>
      </c>
    </row>
    <row r="259" spans="1:65" s="94" customFormat="1" ht="21.75" customHeight="1">
      <c r="A259" s="91"/>
      <c r="B259" s="92"/>
      <c r="C259" s="176" t="s">
        <v>353</v>
      </c>
      <c r="D259" s="176" t="s">
        <v>136</v>
      </c>
      <c r="E259" s="177" t="s">
        <v>354</v>
      </c>
      <c r="F259" s="178" t="s">
        <v>355</v>
      </c>
      <c r="G259" s="179" t="s">
        <v>252</v>
      </c>
      <c r="H259" s="226"/>
      <c r="I259" s="181"/>
      <c r="J259" s="182">
        <f>ROUND(I259*H259,2)</f>
        <v>0</v>
      </c>
      <c r="K259" s="183"/>
      <c r="L259" s="92"/>
      <c r="M259" s="184" t="s">
        <v>1</v>
      </c>
      <c r="N259" s="185" t="s">
        <v>36</v>
      </c>
      <c r="O259" s="186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R259" s="189" t="s">
        <v>221</v>
      </c>
      <c r="AT259" s="189" t="s">
        <v>136</v>
      </c>
      <c r="AU259" s="189" t="s">
        <v>81</v>
      </c>
      <c r="AY259" s="83" t="s">
        <v>133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83" t="s">
        <v>79</v>
      </c>
      <c r="BK259" s="190">
        <f>ROUND(I259*H259,2)</f>
        <v>0</v>
      </c>
      <c r="BL259" s="83" t="s">
        <v>221</v>
      </c>
      <c r="BM259" s="189" t="s">
        <v>356</v>
      </c>
    </row>
    <row r="260" spans="1:65" s="163" customFormat="1" ht="22.9" customHeight="1">
      <c r="B260" s="164"/>
      <c r="D260" s="165" t="s">
        <v>70</v>
      </c>
      <c r="E260" s="174" t="s">
        <v>357</v>
      </c>
      <c r="F260" s="174" t="s">
        <v>358</v>
      </c>
      <c r="J260" s="175">
        <f>BK260</f>
        <v>0</v>
      </c>
      <c r="L260" s="164"/>
      <c r="M260" s="168"/>
      <c r="N260" s="169"/>
      <c r="O260" s="169"/>
      <c r="P260" s="170">
        <f>SUM(P261:P281)</f>
        <v>0</v>
      </c>
      <c r="Q260" s="169"/>
      <c r="R260" s="170">
        <f>SUM(R261:R281)</f>
        <v>0.1235192</v>
      </c>
      <c r="S260" s="169"/>
      <c r="T260" s="171">
        <f>SUM(T261:T281)</f>
        <v>0.14734949999999999</v>
      </c>
      <c r="AR260" s="165" t="s">
        <v>81</v>
      </c>
      <c r="AT260" s="172" t="s">
        <v>70</v>
      </c>
      <c r="AU260" s="172" t="s">
        <v>79</v>
      </c>
      <c r="AY260" s="165" t="s">
        <v>133</v>
      </c>
      <c r="BK260" s="173">
        <f>SUM(BK261:BK281)</f>
        <v>0</v>
      </c>
    </row>
    <row r="261" spans="1:65" s="94" customFormat="1" ht="16.5" customHeight="1">
      <c r="A261" s="91"/>
      <c r="B261" s="92"/>
      <c r="C261" s="176" t="s">
        <v>359</v>
      </c>
      <c r="D261" s="176" t="s">
        <v>136</v>
      </c>
      <c r="E261" s="177" t="s">
        <v>360</v>
      </c>
      <c r="F261" s="178" t="s">
        <v>361</v>
      </c>
      <c r="G261" s="179" t="s">
        <v>157</v>
      </c>
      <c r="H261" s="180">
        <v>3.92</v>
      </c>
      <c r="I261" s="181"/>
      <c r="J261" s="182">
        <f>ROUND(I261*H261,2)</f>
        <v>0</v>
      </c>
      <c r="K261" s="183"/>
      <c r="L261" s="92"/>
      <c r="M261" s="184" t="s">
        <v>1</v>
      </c>
      <c r="N261" s="185" t="s">
        <v>36</v>
      </c>
      <c r="O261" s="186"/>
      <c r="P261" s="187">
        <f>O261*H261</f>
        <v>0</v>
      </c>
      <c r="Q261" s="187">
        <v>2.9999999999999997E-4</v>
      </c>
      <c r="R261" s="187">
        <f>Q261*H261</f>
        <v>1.176E-3</v>
      </c>
      <c r="S261" s="187">
        <v>0</v>
      </c>
      <c r="T261" s="188">
        <f>S261*H261</f>
        <v>0</v>
      </c>
      <c r="U261" s="91"/>
      <c r="V261" s="91"/>
      <c r="W261" s="91"/>
      <c r="X261" s="91"/>
      <c r="Y261" s="91"/>
      <c r="Z261" s="91"/>
      <c r="AA261" s="91"/>
      <c r="AB261" s="91"/>
      <c r="AC261" s="91"/>
      <c r="AD261" s="91"/>
      <c r="AE261" s="91"/>
      <c r="AR261" s="189" t="s">
        <v>221</v>
      </c>
      <c r="AT261" s="189" t="s">
        <v>136</v>
      </c>
      <c r="AU261" s="189" t="s">
        <v>81</v>
      </c>
      <c r="AY261" s="83" t="s">
        <v>133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83" t="s">
        <v>79</v>
      </c>
      <c r="BK261" s="190">
        <f>ROUND(I261*H261,2)</f>
        <v>0</v>
      </c>
      <c r="BL261" s="83" t="s">
        <v>221</v>
      </c>
      <c r="BM261" s="189" t="s">
        <v>362</v>
      </c>
    </row>
    <row r="262" spans="1:65" s="199" customFormat="1">
      <c r="B262" s="200"/>
      <c r="D262" s="193" t="s">
        <v>146</v>
      </c>
      <c r="E262" s="201" t="s">
        <v>1</v>
      </c>
      <c r="F262" s="202" t="s">
        <v>363</v>
      </c>
      <c r="H262" s="203">
        <v>3.92</v>
      </c>
      <c r="L262" s="200"/>
      <c r="M262" s="204"/>
      <c r="N262" s="205"/>
      <c r="O262" s="205"/>
      <c r="P262" s="205"/>
      <c r="Q262" s="205"/>
      <c r="R262" s="205"/>
      <c r="S262" s="205"/>
      <c r="T262" s="206"/>
      <c r="AT262" s="201" t="s">
        <v>146</v>
      </c>
      <c r="AU262" s="201" t="s">
        <v>81</v>
      </c>
      <c r="AV262" s="199" t="s">
        <v>81</v>
      </c>
      <c r="AW262" s="199" t="s">
        <v>28</v>
      </c>
      <c r="AX262" s="199" t="s">
        <v>71</v>
      </c>
      <c r="AY262" s="201" t="s">
        <v>133</v>
      </c>
    </row>
    <row r="263" spans="1:65" s="207" customFormat="1">
      <c r="B263" s="208"/>
      <c r="D263" s="193" t="s">
        <v>146</v>
      </c>
      <c r="E263" s="209" t="s">
        <v>1</v>
      </c>
      <c r="F263" s="210" t="s">
        <v>149</v>
      </c>
      <c r="H263" s="211">
        <v>3.92</v>
      </c>
      <c r="L263" s="208"/>
      <c r="M263" s="212"/>
      <c r="N263" s="213"/>
      <c r="O263" s="213"/>
      <c r="P263" s="213"/>
      <c r="Q263" s="213"/>
      <c r="R263" s="213"/>
      <c r="S263" s="213"/>
      <c r="T263" s="214"/>
      <c r="AT263" s="209" t="s">
        <v>146</v>
      </c>
      <c r="AU263" s="209" t="s">
        <v>81</v>
      </c>
      <c r="AV263" s="207" t="s">
        <v>140</v>
      </c>
      <c r="AW263" s="207" t="s">
        <v>28</v>
      </c>
      <c r="AX263" s="207" t="s">
        <v>79</v>
      </c>
      <c r="AY263" s="209" t="s">
        <v>133</v>
      </c>
    </row>
    <row r="264" spans="1:65" s="94" customFormat="1" ht="21.75" customHeight="1">
      <c r="A264" s="91"/>
      <c r="B264" s="92"/>
      <c r="C264" s="176" t="s">
        <v>364</v>
      </c>
      <c r="D264" s="176" t="s">
        <v>136</v>
      </c>
      <c r="E264" s="177" t="s">
        <v>365</v>
      </c>
      <c r="F264" s="178" t="s">
        <v>366</v>
      </c>
      <c r="G264" s="179" t="s">
        <v>157</v>
      </c>
      <c r="H264" s="180">
        <v>3.92</v>
      </c>
      <c r="I264" s="181"/>
      <c r="J264" s="182">
        <f>ROUND(I264*H264,2)</f>
        <v>0</v>
      </c>
      <c r="K264" s="183"/>
      <c r="L264" s="92"/>
      <c r="M264" s="184" t="s">
        <v>1</v>
      </c>
      <c r="N264" s="185" t="s">
        <v>36</v>
      </c>
      <c r="O264" s="186"/>
      <c r="P264" s="187">
        <f>O264*H264</f>
        <v>0</v>
      </c>
      <c r="Q264" s="187">
        <v>4.4999999999999997E-3</v>
      </c>
      <c r="R264" s="187">
        <f>Q264*H264</f>
        <v>1.7639999999999999E-2</v>
      </c>
      <c r="S264" s="187">
        <v>0</v>
      </c>
      <c r="T264" s="188">
        <f>S264*H264</f>
        <v>0</v>
      </c>
      <c r="U264" s="91"/>
      <c r="V264" s="91"/>
      <c r="W264" s="91"/>
      <c r="X264" s="91"/>
      <c r="Y264" s="91"/>
      <c r="Z264" s="91"/>
      <c r="AA264" s="91"/>
      <c r="AB264" s="91"/>
      <c r="AC264" s="91"/>
      <c r="AD264" s="91"/>
      <c r="AE264" s="91"/>
      <c r="AR264" s="189" t="s">
        <v>221</v>
      </c>
      <c r="AT264" s="189" t="s">
        <v>136</v>
      </c>
      <c r="AU264" s="189" t="s">
        <v>81</v>
      </c>
      <c r="AY264" s="83" t="s">
        <v>133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83" t="s">
        <v>79</v>
      </c>
      <c r="BK264" s="190">
        <f>ROUND(I264*H264,2)</f>
        <v>0</v>
      </c>
      <c r="BL264" s="83" t="s">
        <v>221</v>
      </c>
      <c r="BM264" s="189" t="s">
        <v>367</v>
      </c>
    </row>
    <row r="265" spans="1:65" s="199" customFormat="1">
      <c r="B265" s="200"/>
      <c r="D265" s="193" t="s">
        <v>146</v>
      </c>
      <c r="E265" s="201" t="s">
        <v>1</v>
      </c>
      <c r="F265" s="202" t="s">
        <v>363</v>
      </c>
      <c r="H265" s="203">
        <v>3.92</v>
      </c>
      <c r="L265" s="200"/>
      <c r="M265" s="204"/>
      <c r="N265" s="205"/>
      <c r="O265" s="205"/>
      <c r="P265" s="205"/>
      <c r="Q265" s="205"/>
      <c r="R265" s="205"/>
      <c r="S265" s="205"/>
      <c r="T265" s="206"/>
      <c r="AT265" s="201" t="s">
        <v>146</v>
      </c>
      <c r="AU265" s="201" t="s">
        <v>81</v>
      </c>
      <c r="AV265" s="199" t="s">
        <v>81</v>
      </c>
      <c r="AW265" s="199" t="s">
        <v>28</v>
      </c>
      <c r="AX265" s="199" t="s">
        <v>71</v>
      </c>
      <c r="AY265" s="201" t="s">
        <v>133</v>
      </c>
    </row>
    <row r="266" spans="1:65" s="207" customFormat="1">
      <c r="B266" s="208"/>
      <c r="D266" s="193" t="s">
        <v>146</v>
      </c>
      <c r="E266" s="209" t="s">
        <v>1</v>
      </c>
      <c r="F266" s="210" t="s">
        <v>149</v>
      </c>
      <c r="H266" s="211">
        <v>3.92</v>
      </c>
      <c r="L266" s="208"/>
      <c r="M266" s="212"/>
      <c r="N266" s="213"/>
      <c r="O266" s="213"/>
      <c r="P266" s="213"/>
      <c r="Q266" s="213"/>
      <c r="R266" s="213"/>
      <c r="S266" s="213"/>
      <c r="T266" s="214"/>
      <c r="AT266" s="209" t="s">
        <v>146</v>
      </c>
      <c r="AU266" s="209" t="s">
        <v>81</v>
      </c>
      <c r="AV266" s="207" t="s">
        <v>140</v>
      </c>
      <c r="AW266" s="207" t="s">
        <v>28</v>
      </c>
      <c r="AX266" s="207" t="s">
        <v>79</v>
      </c>
      <c r="AY266" s="209" t="s">
        <v>133</v>
      </c>
    </row>
    <row r="267" spans="1:65" s="94" customFormat="1" ht="21.75" customHeight="1">
      <c r="A267" s="91"/>
      <c r="B267" s="92"/>
      <c r="C267" s="176" t="s">
        <v>368</v>
      </c>
      <c r="D267" s="176" t="s">
        <v>136</v>
      </c>
      <c r="E267" s="177" t="s">
        <v>369</v>
      </c>
      <c r="F267" s="178" t="s">
        <v>370</v>
      </c>
      <c r="G267" s="179" t="s">
        <v>371</v>
      </c>
      <c r="H267" s="180">
        <v>0.1</v>
      </c>
      <c r="I267" s="181"/>
      <c r="J267" s="182">
        <f>ROUND(I267*H267,2)</f>
        <v>0</v>
      </c>
      <c r="K267" s="183"/>
      <c r="L267" s="92"/>
      <c r="M267" s="184" t="s">
        <v>1</v>
      </c>
      <c r="N267" s="185" t="s">
        <v>36</v>
      </c>
      <c r="O267" s="186"/>
      <c r="P267" s="187">
        <f>O267*H267</f>
        <v>0</v>
      </c>
      <c r="Q267" s="187">
        <v>0</v>
      </c>
      <c r="R267" s="187">
        <f>Q267*H267</f>
        <v>0</v>
      </c>
      <c r="S267" s="187">
        <v>3.2499999999999999E-3</v>
      </c>
      <c r="T267" s="188">
        <f>S267*H267</f>
        <v>3.2499999999999999E-4</v>
      </c>
      <c r="U267" s="91"/>
      <c r="V267" s="91"/>
      <c r="W267" s="91"/>
      <c r="X267" s="91"/>
      <c r="Y267" s="91"/>
      <c r="Z267" s="91"/>
      <c r="AA267" s="91"/>
      <c r="AB267" s="91"/>
      <c r="AC267" s="91"/>
      <c r="AD267" s="91"/>
      <c r="AE267" s="91"/>
      <c r="AR267" s="189" t="s">
        <v>221</v>
      </c>
      <c r="AT267" s="189" t="s">
        <v>136</v>
      </c>
      <c r="AU267" s="189" t="s">
        <v>81</v>
      </c>
      <c r="AY267" s="83" t="s">
        <v>133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83" t="s">
        <v>79</v>
      </c>
      <c r="BK267" s="190">
        <f>ROUND(I267*H267,2)</f>
        <v>0</v>
      </c>
      <c r="BL267" s="83" t="s">
        <v>221</v>
      </c>
      <c r="BM267" s="189" t="s">
        <v>372</v>
      </c>
    </row>
    <row r="268" spans="1:65" s="94" customFormat="1" ht="16.5" customHeight="1">
      <c r="A268" s="91"/>
      <c r="B268" s="92"/>
      <c r="C268" s="176" t="s">
        <v>373</v>
      </c>
      <c r="D268" s="176" t="s">
        <v>136</v>
      </c>
      <c r="E268" s="177" t="s">
        <v>374</v>
      </c>
      <c r="F268" s="178" t="s">
        <v>375</v>
      </c>
      <c r="G268" s="179" t="s">
        <v>157</v>
      </c>
      <c r="H268" s="180">
        <v>4.165</v>
      </c>
      <c r="I268" s="181"/>
      <c r="J268" s="182">
        <f>ROUND(I268*H268,2)</f>
        <v>0</v>
      </c>
      <c r="K268" s="183"/>
      <c r="L268" s="92"/>
      <c r="M268" s="184" t="s">
        <v>1</v>
      </c>
      <c r="N268" s="185" t="s">
        <v>36</v>
      </c>
      <c r="O268" s="186"/>
      <c r="P268" s="187">
        <f>O268*H268</f>
        <v>0</v>
      </c>
      <c r="Q268" s="187">
        <v>0</v>
      </c>
      <c r="R268" s="187">
        <f>Q268*H268</f>
        <v>0</v>
      </c>
      <c r="S268" s="187">
        <v>3.5299999999999998E-2</v>
      </c>
      <c r="T268" s="188">
        <f>S268*H268</f>
        <v>0.1470245</v>
      </c>
      <c r="U268" s="91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R268" s="189" t="s">
        <v>221</v>
      </c>
      <c r="AT268" s="189" t="s">
        <v>136</v>
      </c>
      <c r="AU268" s="189" t="s">
        <v>81</v>
      </c>
      <c r="AY268" s="83" t="s">
        <v>133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83" t="s">
        <v>79</v>
      </c>
      <c r="BK268" s="190">
        <f>ROUND(I268*H268,2)</f>
        <v>0</v>
      </c>
      <c r="BL268" s="83" t="s">
        <v>221</v>
      </c>
      <c r="BM268" s="189" t="s">
        <v>376</v>
      </c>
    </row>
    <row r="269" spans="1:65" s="191" customFormat="1">
      <c r="B269" s="192"/>
      <c r="D269" s="193" t="s">
        <v>146</v>
      </c>
      <c r="E269" s="194" t="s">
        <v>1</v>
      </c>
      <c r="F269" s="195" t="s">
        <v>377</v>
      </c>
      <c r="H269" s="194" t="s">
        <v>1</v>
      </c>
      <c r="L269" s="192"/>
      <c r="M269" s="196"/>
      <c r="N269" s="197"/>
      <c r="O269" s="197"/>
      <c r="P269" s="197"/>
      <c r="Q269" s="197"/>
      <c r="R269" s="197"/>
      <c r="S269" s="197"/>
      <c r="T269" s="198"/>
      <c r="AT269" s="194" t="s">
        <v>146</v>
      </c>
      <c r="AU269" s="194" t="s">
        <v>81</v>
      </c>
      <c r="AV269" s="191" t="s">
        <v>79</v>
      </c>
      <c r="AW269" s="191" t="s">
        <v>28</v>
      </c>
      <c r="AX269" s="191" t="s">
        <v>71</v>
      </c>
      <c r="AY269" s="194" t="s">
        <v>133</v>
      </c>
    </row>
    <row r="270" spans="1:65" s="199" customFormat="1">
      <c r="B270" s="200"/>
      <c r="D270" s="193" t="s">
        <v>146</v>
      </c>
      <c r="E270" s="201" t="s">
        <v>1</v>
      </c>
      <c r="F270" s="202" t="s">
        <v>378</v>
      </c>
      <c r="H270" s="203">
        <v>4.165</v>
      </c>
      <c r="L270" s="200"/>
      <c r="M270" s="204"/>
      <c r="N270" s="205"/>
      <c r="O270" s="205"/>
      <c r="P270" s="205"/>
      <c r="Q270" s="205"/>
      <c r="R270" s="205"/>
      <c r="S270" s="205"/>
      <c r="T270" s="206"/>
      <c r="AT270" s="201" t="s">
        <v>146</v>
      </c>
      <c r="AU270" s="201" t="s">
        <v>81</v>
      </c>
      <c r="AV270" s="199" t="s">
        <v>81</v>
      </c>
      <c r="AW270" s="199" t="s">
        <v>28</v>
      </c>
      <c r="AX270" s="199" t="s">
        <v>71</v>
      </c>
      <c r="AY270" s="201" t="s">
        <v>133</v>
      </c>
    </row>
    <row r="271" spans="1:65" s="207" customFormat="1">
      <c r="B271" s="208"/>
      <c r="D271" s="193" t="s">
        <v>146</v>
      </c>
      <c r="E271" s="209" t="s">
        <v>1</v>
      </c>
      <c r="F271" s="210" t="s">
        <v>149</v>
      </c>
      <c r="H271" s="211">
        <v>4.165</v>
      </c>
      <c r="L271" s="208"/>
      <c r="M271" s="212"/>
      <c r="N271" s="213"/>
      <c r="O271" s="213"/>
      <c r="P271" s="213"/>
      <c r="Q271" s="213"/>
      <c r="R271" s="213"/>
      <c r="S271" s="213"/>
      <c r="T271" s="214"/>
      <c r="AT271" s="209" t="s">
        <v>146</v>
      </c>
      <c r="AU271" s="209" t="s">
        <v>81</v>
      </c>
      <c r="AV271" s="207" t="s">
        <v>140</v>
      </c>
      <c r="AW271" s="207" t="s">
        <v>28</v>
      </c>
      <c r="AX271" s="207" t="s">
        <v>79</v>
      </c>
      <c r="AY271" s="209" t="s">
        <v>133</v>
      </c>
    </row>
    <row r="272" spans="1:65" s="94" customFormat="1" ht="33" customHeight="1">
      <c r="A272" s="91"/>
      <c r="B272" s="92"/>
      <c r="C272" s="176" t="s">
        <v>379</v>
      </c>
      <c r="D272" s="176" t="s">
        <v>136</v>
      </c>
      <c r="E272" s="177" t="s">
        <v>380</v>
      </c>
      <c r="F272" s="178" t="s">
        <v>381</v>
      </c>
      <c r="G272" s="179" t="s">
        <v>157</v>
      </c>
      <c r="H272" s="180">
        <v>3.92</v>
      </c>
      <c r="I272" s="181"/>
      <c r="J272" s="182">
        <f>ROUND(I272*H272,2)</f>
        <v>0</v>
      </c>
      <c r="K272" s="183"/>
      <c r="L272" s="92"/>
      <c r="M272" s="184" t="s">
        <v>1</v>
      </c>
      <c r="N272" s="185" t="s">
        <v>36</v>
      </c>
      <c r="O272" s="186"/>
      <c r="P272" s="187">
        <f>O272*H272</f>
        <v>0</v>
      </c>
      <c r="Q272" s="187">
        <v>6.8900000000000003E-3</v>
      </c>
      <c r="R272" s="187">
        <f>Q272*H272</f>
        <v>2.7008799999999999E-2</v>
      </c>
      <c r="S272" s="187">
        <v>0</v>
      </c>
      <c r="T272" s="188">
        <f>S272*H272</f>
        <v>0</v>
      </c>
      <c r="U272" s="91"/>
      <c r="V272" s="91"/>
      <c r="W272" s="91"/>
      <c r="X272" s="91"/>
      <c r="Y272" s="91"/>
      <c r="Z272" s="91"/>
      <c r="AA272" s="91"/>
      <c r="AB272" s="91"/>
      <c r="AC272" s="91"/>
      <c r="AD272" s="91"/>
      <c r="AE272" s="91"/>
      <c r="AR272" s="189" t="s">
        <v>221</v>
      </c>
      <c r="AT272" s="189" t="s">
        <v>136</v>
      </c>
      <c r="AU272" s="189" t="s">
        <v>81</v>
      </c>
      <c r="AY272" s="83" t="s">
        <v>133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83" t="s">
        <v>79</v>
      </c>
      <c r="BK272" s="190">
        <f>ROUND(I272*H272,2)</f>
        <v>0</v>
      </c>
      <c r="BL272" s="83" t="s">
        <v>221</v>
      </c>
      <c r="BM272" s="189" t="s">
        <v>382</v>
      </c>
    </row>
    <row r="273" spans="1:65" s="199" customFormat="1">
      <c r="B273" s="200"/>
      <c r="D273" s="193" t="s">
        <v>146</v>
      </c>
      <c r="E273" s="201" t="s">
        <v>1</v>
      </c>
      <c r="F273" s="202" t="s">
        <v>363</v>
      </c>
      <c r="H273" s="203">
        <v>3.92</v>
      </c>
      <c r="L273" s="200"/>
      <c r="M273" s="204"/>
      <c r="N273" s="205"/>
      <c r="O273" s="205"/>
      <c r="P273" s="205"/>
      <c r="Q273" s="205"/>
      <c r="R273" s="205"/>
      <c r="S273" s="205"/>
      <c r="T273" s="206"/>
      <c r="AT273" s="201" t="s">
        <v>146</v>
      </c>
      <c r="AU273" s="201" t="s">
        <v>81</v>
      </c>
      <c r="AV273" s="199" t="s">
        <v>81</v>
      </c>
      <c r="AW273" s="199" t="s">
        <v>28</v>
      </c>
      <c r="AX273" s="199" t="s">
        <v>71</v>
      </c>
      <c r="AY273" s="201" t="s">
        <v>133</v>
      </c>
    </row>
    <row r="274" spans="1:65" s="207" customFormat="1">
      <c r="B274" s="208"/>
      <c r="D274" s="193" t="s">
        <v>146</v>
      </c>
      <c r="E274" s="209" t="s">
        <v>1</v>
      </c>
      <c r="F274" s="210" t="s">
        <v>149</v>
      </c>
      <c r="H274" s="211">
        <v>3.92</v>
      </c>
      <c r="L274" s="208"/>
      <c r="M274" s="212"/>
      <c r="N274" s="213"/>
      <c r="O274" s="213"/>
      <c r="P274" s="213"/>
      <c r="Q274" s="213"/>
      <c r="R274" s="213"/>
      <c r="S274" s="213"/>
      <c r="T274" s="214"/>
      <c r="AT274" s="209" t="s">
        <v>146</v>
      </c>
      <c r="AU274" s="209" t="s">
        <v>81</v>
      </c>
      <c r="AV274" s="207" t="s">
        <v>140</v>
      </c>
      <c r="AW274" s="207" t="s">
        <v>28</v>
      </c>
      <c r="AX274" s="207" t="s">
        <v>79</v>
      </c>
      <c r="AY274" s="209" t="s">
        <v>133</v>
      </c>
    </row>
    <row r="275" spans="1:65" s="94" customFormat="1" ht="33" customHeight="1">
      <c r="A275" s="91"/>
      <c r="B275" s="92"/>
      <c r="C275" s="215" t="s">
        <v>383</v>
      </c>
      <c r="D275" s="215" t="s">
        <v>150</v>
      </c>
      <c r="E275" s="216" t="s">
        <v>384</v>
      </c>
      <c r="F275" s="217" t="s">
        <v>385</v>
      </c>
      <c r="G275" s="218" t="s">
        <v>157</v>
      </c>
      <c r="H275" s="219">
        <v>3.92</v>
      </c>
      <c r="I275" s="220"/>
      <c r="J275" s="221">
        <f>ROUND(I275*H275,2)</f>
        <v>0</v>
      </c>
      <c r="K275" s="222"/>
      <c r="L275" s="223"/>
      <c r="M275" s="224" t="s">
        <v>1</v>
      </c>
      <c r="N275" s="225" t="s">
        <v>36</v>
      </c>
      <c r="O275" s="186"/>
      <c r="P275" s="187">
        <f>O275*H275</f>
        <v>0</v>
      </c>
      <c r="Q275" s="187">
        <v>1.9199999999999998E-2</v>
      </c>
      <c r="R275" s="187">
        <f>Q275*H275</f>
        <v>7.5263999999999998E-2</v>
      </c>
      <c r="S275" s="187">
        <v>0</v>
      </c>
      <c r="T275" s="188">
        <f>S275*H275</f>
        <v>0</v>
      </c>
      <c r="U275" s="91"/>
      <c r="V275" s="91"/>
      <c r="W275" s="91"/>
      <c r="X275" s="91"/>
      <c r="Y275" s="91"/>
      <c r="Z275" s="91"/>
      <c r="AA275" s="91"/>
      <c r="AB275" s="91"/>
      <c r="AC275" s="91"/>
      <c r="AD275" s="91"/>
      <c r="AE275" s="91"/>
      <c r="AR275" s="189" t="s">
        <v>304</v>
      </c>
      <c r="AT275" s="189" t="s">
        <v>150</v>
      </c>
      <c r="AU275" s="189" t="s">
        <v>81</v>
      </c>
      <c r="AY275" s="83" t="s">
        <v>133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83" t="s">
        <v>79</v>
      </c>
      <c r="BK275" s="190">
        <f>ROUND(I275*H275,2)</f>
        <v>0</v>
      </c>
      <c r="BL275" s="83" t="s">
        <v>221</v>
      </c>
      <c r="BM275" s="189" t="s">
        <v>386</v>
      </c>
    </row>
    <row r="276" spans="1:65" s="199" customFormat="1">
      <c r="B276" s="200"/>
      <c r="D276" s="193" t="s">
        <v>146</v>
      </c>
      <c r="F276" s="202" t="s">
        <v>387</v>
      </c>
      <c r="H276" s="203">
        <v>3.92</v>
      </c>
      <c r="L276" s="200"/>
      <c r="M276" s="204"/>
      <c r="N276" s="205"/>
      <c r="O276" s="205"/>
      <c r="P276" s="205"/>
      <c r="Q276" s="205"/>
      <c r="R276" s="205"/>
      <c r="S276" s="205"/>
      <c r="T276" s="206"/>
      <c r="AT276" s="201" t="s">
        <v>146</v>
      </c>
      <c r="AU276" s="201" t="s">
        <v>81</v>
      </c>
      <c r="AV276" s="199" t="s">
        <v>81</v>
      </c>
      <c r="AW276" s="199" t="s">
        <v>3</v>
      </c>
      <c r="AX276" s="199" t="s">
        <v>79</v>
      </c>
      <c r="AY276" s="201" t="s">
        <v>133</v>
      </c>
    </row>
    <row r="277" spans="1:65" s="94" customFormat="1" ht="33" customHeight="1">
      <c r="A277" s="91"/>
      <c r="B277" s="92"/>
      <c r="C277" s="176" t="s">
        <v>388</v>
      </c>
      <c r="D277" s="176" t="s">
        <v>136</v>
      </c>
      <c r="E277" s="177" t="s">
        <v>389</v>
      </c>
      <c r="F277" s="178" t="s">
        <v>390</v>
      </c>
      <c r="G277" s="179" t="s">
        <v>157</v>
      </c>
      <c r="H277" s="180">
        <v>3.92</v>
      </c>
      <c r="I277" s="181"/>
      <c r="J277" s="182">
        <f>ROUND(I277*H277,2)</f>
        <v>0</v>
      </c>
      <c r="K277" s="183"/>
      <c r="L277" s="92"/>
      <c r="M277" s="184" t="s">
        <v>1</v>
      </c>
      <c r="N277" s="185" t="s">
        <v>36</v>
      </c>
      <c r="O277" s="186"/>
      <c r="P277" s="187">
        <f>O277*H277</f>
        <v>0</v>
      </c>
      <c r="Q277" s="187">
        <v>6.2E-4</v>
      </c>
      <c r="R277" s="187">
        <f>Q277*H277</f>
        <v>2.4304000000000001E-3</v>
      </c>
      <c r="S277" s="187">
        <v>0</v>
      </c>
      <c r="T277" s="188">
        <f>S277*H277</f>
        <v>0</v>
      </c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R277" s="189" t="s">
        <v>221</v>
      </c>
      <c r="AT277" s="189" t="s">
        <v>136</v>
      </c>
      <c r="AU277" s="189" t="s">
        <v>81</v>
      </c>
      <c r="AY277" s="83" t="s">
        <v>133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83" t="s">
        <v>79</v>
      </c>
      <c r="BK277" s="190">
        <f>ROUND(I277*H277,2)</f>
        <v>0</v>
      </c>
      <c r="BL277" s="83" t="s">
        <v>221</v>
      </c>
      <c r="BM277" s="189" t="s">
        <v>391</v>
      </c>
    </row>
    <row r="278" spans="1:65" s="94" customFormat="1" ht="16.5" customHeight="1">
      <c r="A278" s="91"/>
      <c r="B278" s="92"/>
      <c r="C278" s="176" t="s">
        <v>392</v>
      </c>
      <c r="D278" s="176" t="s">
        <v>136</v>
      </c>
      <c r="E278" s="177" t="s">
        <v>393</v>
      </c>
      <c r="F278" s="178" t="s">
        <v>394</v>
      </c>
      <c r="G278" s="179" t="s">
        <v>371</v>
      </c>
      <c r="H278" s="180">
        <v>2.7</v>
      </c>
      <c r="I278" s="181"/>
      <c r="J278" s="182">
        <f>ROUND(I278*H278,2)</f>
        <v>0</v>
      </c>
      <c r="K278" s="183"/>
      <c r="L278" s="92"/>
      <c r="M278" s="184" t="s">
        <v>1</v>
      </c>
      <c r="N278" s="185" t="s">
        <v>36</v>
      </c>
      <c r="O278" s="186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91"/>
      <c r="V278" s="91"/>
      <c r="W278" s="91"/>
      <c r="X278" s="91"/>
      <c r="Y278" s="91"/>
      <c r="Z278" s="91"/>
      <c r="AA278" s="91"/>
      <c r="AB278" s="91"/>
      <c r="AC278" s="91"/>
      <c r="AD278" s="91"/>
      <c r="AE278" s="91"/>
      <c r="AR278" s="189" t="s">
        <v>221</v>
      </c>
      <c r="AT278" s="189" t="s">
        <v>136</v>
      </c>
      <c r="AU278" s="189" t="s">
        <v>81</v>
      </c>
      <c r="AY278" s="83" t="s">
        <v>133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83" t="s">
        <v>79</v>
      </c>
      <c r="BK278" s="190">
        <f>ROUND(I278*H278,2)</f>
        <v>0</v>
      </c>
      <c r="BL278" s="83" t="s">
        <v>221</v>
      </c>
      <c r="BM278" s="189" t="s">
        <v>395</v>
      </c>
    </row>
    <row r="279" spans="1:65" s="199" customFormat="1">
      <c r="B279" s="200"/>
      <c r="D279" s="193" t="s">
        <v>146</v>
      </c>
      <c r="E279" s="201" t="s">
        <v>1</v>
      </c>
      <c r="F279" s="202" t="s">
        <v>396</v>
      </c>
      <c r="H279" s="203">
        <v>2.7</v>
      </c>
      <c r="L279" s="200"/>
      <c r="M279" s="204"/>
      <c r="N279" s="205"/>
      <c r="O279" s="205"/>
      <c r="P279" s="205"/>
      <c r="Q279" s="205"/>
      <c r="R279" s="205"/>
      <c r="S279" s="205"/>
      <c r="T279" s="206"/>
      <c r="AT279" s="201" t="s">
        <v>146</v>
      </c>
      <c r="AU279" s="201" t="s">
        <v>81</v>
      </c>
      <c r="AV279" s="199" t="s">
        <v>81</v>
      </c>
      <c r="AW279" s="199" t="s">
        <v>28</v>
      </c>
      <c r="AX279" s="199" t="s">
        <v>71</v>
      </c>
      <c r="AY279" s="201" t="s">
        <v>133</v>
      </c>
    </row>
    <row r="280" spans="1:65" s="207" customFormat="1">
      <c r="B280" s="208"/>
      <c r="D280" s="193" t="s">
        <v>146</v>
      </c>
      <c r="E280" s="209" t="s">
        <v>1</v>
      </c>
      <c r="F280" s="210" t="s">
        <v>149</v>
      </c>
      <c r="H280" s="211">
        <v>2.7</v>
      </c>
      <c r="L280" s="208"/>
      <c r="M280" s="212"/>
      <c r="N280" s="213"/>
      <c r="O280" s="213"/>
      <c r="P280" s="213"/>
      <c r="Q280" s="213"/>
      <c r="R280" s="213"/>
      <c r="S280" s="213"/>
      <c r="T280" s="214"/>
      <c r="AT280" s="209" t="s">
        <v>146</v>
      </c>
      <c r="AU280" s="209" t="s">
        <v>81</v>
      </c>
      <c r="AV280" s="207" t="s">
        <v>140</v>
      </c>
      <c r="AW280" s="207" t="s">
        <v>28</v>
      </c>
      <c r="AX280" s="207" t="s">
        <v>79</v>
      </c>
      <c r="AY280" s="209" t="s">
        <v>133</v>
      </c>
    </row>
    <row r="281" spans="1:65" s="94" customFormat="1" ht="21.75" customHeight="1">
      <c r="A281" s="91"/>
      <c r="B281" s="92"/>
      <c r="C281" s="176" t="s">
        <v>397</v>
      </c>
      <c r="D281" s="176" t="s">
        <v>136</v>
      </c>
      <c r="E281" s="177" t="s">
        <v>398</v>
      </c>
      <c r="F281" s="178" t="s">
        <v>399</v>
      </c>
      <c r="G281" s="179" t="s">
        <v>252</v>
      </c>
      <c r="H281" s="226"/>
      <c r="I281" s="181"/>
      <c r="J281" s="182">
        <f>ROUND(I281*H281,2)</f>
        <v>0</v>
      </c>
      <c r="K281" s="183"/>
      <c r="L281" s="92"/>
      <c r="M281" s="184" t="s">
        <v>1</v>
      </c>
      <c r="N281" s="185" t="s">
        <v>36</v>
      </c>
      <c r="O281" s="186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91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R281" s="189" t="s">
        <v>221</v>
      </c>
      <c r="AT281" s="189" t="s">
        <v>136</v>
      </c>
      <c r="AU281" s="189" t="s">
        <v>81</v>
      </c>
      <c r="AY281" s="83" t="s">
        <v>133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83" t="s">
        <v>79</v>
      </c>
      <c r="BK281" s="190">
        <f>ROUND(I281*H281,2)</f>
        <v>0</v>
      </c>
      <c r="BL281" s="83" t="s">
        <v>221</v>
      </c>
      <c r="BM281" s="189" t="s">
        <v>400</v>
      </c>
    </row>
    <row r="282" spans="1:65" s="163" customFormat="1" ht="22.9" customHeight="1">
      <c r="B282" s="164"/>
      <c r="D282" s="165" t="s">
        <v>70</v>
      </c>
      <c r="E282" s="174" t="s">
        <v>401</v>
      </c>
      <c r="F282" s="174" t="s">
        <v>402</v>
      </c>
      <c r="J282" s="175">
        <f>BK282</f>
        <v>0</v>
      </c>
      <c r="L282" s="164"/>
      <c r="M282" s="168"/>
      <c r="N282" s="169"/>
      <c r="O282" s="169"/>
      <c r="P282" s="170">
        <f>SUM(P283:P312)</f>
        <v>0</v>
      </c>
      <c r="Q282" s="169"/>
      <c r="R282" s="170">
        <f>SUM(R283:R312)</f>
        <v>0.27018481000000005</v>
      </c>
      <c r="S282" s="169"/>
      <c r="T282" s="171">
        <f>SUM(T283:T312)</f>
        <v>0.3760944</v>
      </c>
      <c r="AR282" s="165" t="s">
        <v>81</v>
      </c>
      <c r="AT282" s="172" t="s">
        <v>70</v>
      </c>
      <c r="AU282" s="172" t="s">
        <v>79</v>
      </c>
      <c r="AY282" s="165" t="s">
        <v>133</v>
      </c>
      <c r="BK282" s="173">
        <f>SUM(BK283:BK312)</f>
        <v>0</v>
      </c>
    </row>
    <row r="283" spans="1:65" s="94" customFormat="1" ht="16.5" customHeight="1">
      <c r="A283" s="91"/>
      <c r="B283" s="92"/>
      <c r="C283" s="176" t="s">
        <v>403</v>
      </c>
      <c r="D283" s="176" t="s">
        <v>136</v>
      </c>
      <c r="E283" s="177" t="s">
        <v>404</v>
      </c>
      <c r="F283" s="178" t="s">
        <v>405</v>
      </c>
      <c r="G283" s="179" t="s">
        <v>157</v>
      </c>
      <c r="H283" s="180">
        <v>13.727</v>
      </c>
      <c r="I283" s="181"/>
      <c r="J283" s="182">
        <f>ROUND(I283*H283,2)</f>
        <v>0</v>
      </c>
      <c r="K283" s="183"/>
      <c r="L283" s="92"/>
      <c r="M283" s="184" t="s">
        <v>1</v>
      </c>
      <c r="N283" s="185" t="s">
        <v>36</v>
      </c>
      <c r="O283" s="186"/>
      <c r="P283" s="187">
        <f>O283*H283</f>
        <v>0</v>
      </c>
      <c r="Q283" s="187">
        <v>2.9999999999999997E-4</v>
      </c>
      <c r="R283" s="187">
        <f>Q283*H283</f>
        <v>4.1180999999999995E-3</v>
      </c>
      <c r="S283" s="187">
        <v>0</v>
      </c>
      <c r="T283" s="188">
        <f>S283*H283</f>
        <v>0</v>
      </c>
      <c r="U283" s="91"/>
      <c r="V283" s="91"/>
      <c r="W283" s="91"/>
      <c r="X283" s="91"/>
      <c r="Y283" s="91"/>
      <c r="Z283" s="91"/>
      <c r="AA283" s="91"/>
      <c r="AB283" s="91"/>
      <c r="AC283" s="91"/>
      <c r="AD283" s="91"/>
      <c r="AE283" s="91"/>
      <c r="AR283" s="189" t="s">
        <v>221</v>
      </c>
      <c r="AT283" s="189" t="s">
        <v>136</v>
      </c>
      <c r="AU283" s="189" t="s">
        <v>81</v>
      </c>
      <c r="AY283" s="83" t="s">
        <v>133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83" t="s">
        <v>79</v>
      </c>
      <c r="BK283" s="190">
        <f>ROUND(I283*H283,2)</f>
        <v>0</v>
      </c>
      <c r="BL283" s="83" t="s">
        <v>221</v>
      </c>
      <c r="BM283" s="189" t="s">
        <v>406</v>
      </c>
    </row>
    <row r="284" spans="1:65" s="199" customFormat="1">
      <c r="B284" s="200"/>
      <c r="D284" s="193" t="s">
        <v>146</v>
      </c>
      <c r="E284" s="201" t="s">
        <v>1</v>
      </c>
      <c r="F284" s="202" t="s">
        <v>168</v>
      </c>
      <c r="H284" s="203">
        <v>17.440000000000001</v>
      </c>
      <c r="L284" s="200"/>
      <c r="M284" s="204"/>
      <c r="N284" s="205"/>
      <c r="O284" s="205"/>
      <c r="P284" s="205"/>
      <c r="Q284" s="205"/>
      <c r="R284" s="205"/>
      <c r="S284" s="205"/>
      <c r="T284" s="206"/>
      <c r="AT284" s="201" t="s">
        <v>146</v>
      </c>
      <c r="AU284" s="201" t="s">
        <v>81</v>
      </c>
      <c r="AV284" s="199" t="s">
        <v>81</v>
      </c>
      <c r="AW284" s="199" t="s">
        <v>28</v>
      </c>
      <c r="AX284" s="199" t="s">
        <v>71</v>
      </c>
      <c r="AY284" s="201" t="s">
        <v>133</v>
      </c>
    </row>
    <row r="285" spans="1:65" s="199" customFormat="1">
      <c r="B285" s="200"/>
      <c r="D285" s="193" t="s">
        <v>146</v>
      </c>
      <c r="E285" s="201" t="s">
        <v>1</v>
      </c>
      <c r="F285" s="202" t="s">
        <v>407</v>
      </c>
      <c r="H285" s="203">
        <v>-3.2</v>
      </c>
      <c r="L285" s="200"/>
      <c r="M285" s="204"/>
      <c r="N285" s="205"/>
      <c r="O285" s="205"/>
      <c r="P285" s="205"/>
      <c r="Q285" s="205"/>
      <c r="R285" s="205"/>
      <c r="S285" s="205"/>
      <c r="T285" s="206"/>
      <c r="AT285" s="201" t="s">
        <v>146</v>
      </c>
      <c r="AU285" s="201" t="s">
        <v>81</v>
      </c>
      <c r="AV285" s="199" t="s">
        <v>81</v>
      </c>
      <c r="AW285" s="199" t="s">
        <v>28</v>
      </c>
      <c r="AX285" s="199" t="s">
        <v>71</v>
      </c>
      <c r="AY285" s="201" t="s">
        <v>133</v>
      </c>
    </row>
    <row r="286" spans="1:65" s="199" customFormat="1">
      <c r="B286" s="200"/>
      <c r="D286" s="193" t="s">
        <v>146</v>
      </c>
      <c r="E286" s="201" t="s">
        <v>1</v>
      </c>
      <c r="F286" s="202" t="s">
        <v>408</v>
      </c>
      <c r="H286" s="203">
        <v>-0.36</v>
      </c>
      <c r="L286" s="200"/>
      <c r="M286" s="204"/>
      <c r="N286" s="205"/>
      <c r="O286" s="205"/>
      <c r="P286" s="205"/>
      <c r="Q286" s="205"/>
      <c r="R286" s="205"/>
      <c r="S286" s="205"/>
      <c r="T286" s="206"/>
      <c r="AT286" s="201" t="s">
        <v>146</v>
      </c>
      <c r="AU286" s="201" t="s">
        <v>81</v>
      </c>
      <c r="AV286" s="199" t="s">
        <v>81</v>
      </c>
      <c r="AW286" s="199" t="s">
        <v>28</v>
      </c>
      <c r="AX286" s="199" t="s">
        <v>71</v>
      </c>
      <c r="AY286" s="201" t="s">
        <v>133</v>
      </c>
    </row>
    <row r="287" spans="1:65" s="199" customFormat="1">
      <c r="B287" s="200"/>
      <c r="D287" s="193" t="s">
        <v>146</v>
      </c>
      <c r="E287" s="201" t="s">
        <v>1</v>
      </c>
      <c r="F287" s="202" t="s">
        <v>409</v>
      </c>
      <c r="H287" s="203">
        <v>-0.153</v>
      </c>
      <c r="L287" s="200"/>
      <c r="M287" s="204"/>
      <c r="N287" s="205"/>
      <c r="O287" s="205"/>
      <c r="P287" s="205"/>
      <c r="Q287" s="205"/>
      <c r="R287" s="205"/>
      <c r="S287" s="205"/>
      <c r="T287" s="206"/>
      <c r="AT287" s="201" t="s">
        <v>146</v>
      </c>
      <c r="AU287" s="201" t="s">
        <v>81</v>
      </c>
      <c r="AV287" s="199" t="s">
        <v>81</v>
      </c>
      <c r="AW287" s="199" t="s">
        <v>28</v>
      </c>
      <c r="AX287" s="199" t="s">
        <v>71</v>
      </c>
      <c r="AY287" s="201" t="s">
        <v>133</v>
      </c>
    </row>
    <row r="288" spans="1:65" s="207" customFormat="1">
      <c r="B288" s="208"/>
      <c r="D288" s="193" t="s">
        <v>146</v>
      </c>
      <c r="E288" s="209" t="s">
        <v>1</v>
      </c>
      <c r="F288" s="210" t="s">
        <v>149</v>
      </c>
      <c r="H288" s="211">
        <v>13.727</v>
      </c>
      <c r="L288" s="208"/>
      <c r="M288" s="212"/>
      <c r="N288" s="213"/>
      <c r="O288" s="213"/>
      <c r="P288" s="213"/>
      <c r="Q288" s="213"/>
      <c r="R288" s="213"/>
      <c r="S288" s="213"/>
      <c r="T288" s="214"/>
      <c r="AT288" s="209" t="s">
        <v>146</v>
      </c>
      <c r="AU288" s="209" t="s">
        <v>81</v>
      </c>
      <c r="AV288" s="207" t="s">
        <v>140</v>
      </c>
      <c r="AW288" s="207" t="s">
        <v>28</v>
      </c>
      <c r="AX288" s="207" t="s">
        <v>79</v>
      </c>
      <c r="AY288" s="209" t="s">
        <v>133</v>
      </c>
    </row>
    <row r="289" spans="1:65" s="94" customFormat="1" ht="21.75" customHeight="1">
      <c r="A289" s="91"/>
      <c r="B289" s="92"/>
      <c r="C289" s="176" t="s">
        <v>410</v>
      </c>
      <c r="D289" s="176" t="s">
        <v>136</v>
      </c>
      <c r="E289" s="177" t="s">
        <v>411</v>
      </c>
      <c r="F289" s="178" t="s">
        <v>412</v>
      </c>
      <c r="G289" s="179" t="s">
        <v>157</v>
      </c>
      <c r="H289" s="180">
        <v>13.827</v>
      </c>
      <c r="I289" s="181"/>
      <c r="J289" s="182">
        <f>ROUND(I289*H289,2)</f>
        <v>0</v>
      </c>
      <c r="K289" s="183"/>
      <c r="L289" s="92"/>
      <c r="M289" s="184" t="s">
        <v>1</v>
      </c>
      <c r="N289" s="185" t="s">
        <v>36</v>
      </c>
      <c r="O289" s="186"/>
      <c r="P289" s="187">
        <f>O289*H289</f>
        <v>0</v>
      </c>
      <c r="Q289" s="187">
        <v>0</v>
      </c>
      <c r="R289" s="187">
        <f>Q289*H289</f>
        <v>0</v>
      </c>
      <c r="S289" s="187">
        <v>2.7199999999999998E-2</v>
      </c>
      <c r="T289" s="188">
        <f>S289*H289</f>
        <v>0.3760944</v>
      </c>
      <c r="U289" s="91"/>
      <c r="V289" s="91"/>
      <c r="W289" s="91"/>
      <c r="X289" s="91"/>
      <c r="Y289" s="91"/>
      <c r="Z289" s="91"/>
      <c r="AA289" s="91"/>
      <c r="AB289" s="91"/>
      <c r="AC289" s="91"/>
      <c r="AD289" s="91"/>
      <c r="AE289" s="91"/>
      <c r="AR289" s="189" t="s">
        <v>221</v>
      </c>
      <c r="AT289" s="189" t="s">
        <v>136</v>
      </c>
      <c r="AU289" s="189" t="s">
        <v>81</v>
      </c>
      <c r="AY289" s="83" t="s">
        <v>133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83" t="s">
        <v>79</v>
      </c>
      <c r="BK289" s="190">
        <f>ROUND(I289*H289,2)</f>
        <v>0</v>
      </c>
      <c r="BL289" s="83" t="s">
        <v>221</v>
      </c>
      <c r="BM289" s="189" t="s">
        <v>413</v>
      </c>
    </row>
    <row r="290" spans="1:65" s="199" customFormat="1">
      <c r="B290" s="200"/>
      <c r="D290" s="193" t="s">
        <v>146</v>
      </c>
      <c r="E290" s="201" t="s">
        <v>1</v>
      </c>
      <c r="F290" s="202" t="s">
        <v>414</v>
      </c>
      <c r="H290" s="203">
        <v>16.64</v>
      </c>
      <c r="L290" s="200"/>
      <c r="M290" s="204"/>
      <c r="N290" s="205"/>
      <c r="O290" s="205"/>
      <c r="P290" s="205"/>
      <c r="Q290" s="205"/>
      <c r="R290" s="205"/>
      <c r="S290" s="205"/>
      <c r="T290" s="206"/>
      <c r="AT290" s="201" t="s">
        <v>146</v>
      </c>
      <c r="AU290" s="201" t="s">
        <v>81</v>
      </c>
      <c r="AV290" s="199" t="s">
        <v>81</v>
      </c>
      <c r="AW290" s="199" t="s">
        <v>28</v>
      </c>
      <c r="AX290" s="199" t="s">
        <v>71</v>
      </c>
      <c r="AY290" s="201" t="s">
        <v>133</v>
      </c>
    </row>
    <row r="291" spans="1:65" s="199" customFormat="1">
      <c r="B291" s="200"/>
      <c r="D291" s="193" t="s">
        <v>146</v>
      </c>
      <c r="E291" s="201" t="s">
        <v>1</v>
      </c>
      <c r="F291" s="202" t="s">
        <v>415</v>
      </c>
      <c r="H291" s="203">
        <v>-2.2400000000000002</v>
      </c>
      <c r="L291" s="200"/>
      <c r="M291" s="204"/>
      <c r="N291" s="205"/>
      <c r="O291" s="205"/>
      <c r="P291" s="205"/>
      <c r="Q291" s="205"/>
      <c r="R291" s="205"/>
      <c r="S291" s="205"/>
      <c r="T291" s="206"/>
      <c r="AT291" s="201" t="s">
        <v>146</v>
      </c>
      <c r="AU291" s="201" t="s">
        <v>81</v>
      </c>
      <c r="AV291" s="199" t="s">
        <v>81</v>
      </c>
      <c r="AW291" s="199" t="s">
        <v>28</v>
      </c>
      <c r="AX291" s="199" t="s">
        <v>71</v>
      </c>
      <c r="AY291" s="201" t="s">
        <v>133</v>
      </c>
    </row>
    <row r="292" spans="1:65" s="199" customFormat="1">
      <c r="B292" s="200"/>
      <c r="D292" s="193" t="s">
        <v>146</v>
      </c>
      <c r="E292" s="201" t="s">
        <v>1</v>
      </c>
      <c r="F292" s="202" t="s">
        <v>408</v>
      </c>
      <c r="H292" s="203">
        <v>-0.36</v>
      </c>
      <c r="L292" s="200"/>
      <c r="M292" s="204"/>
      <c r="N292" s="205"/>
      <c r="O292" s="205"/>
      <c r="P292" s="205"/>
      <c r="Q292" s="205"/>
      <c r="R292" s="205"/>
      <c r="S292" s="205"/>
      <c r="T292" s="206"/>
      <c r="AT292" s="201" t="s">
        <v>146</v>
      </c>
      <c r="AU292" s="201" t="s">
        <v>81</v>
      </c>
      <c r="AV292" s="199" t="s">
        <v>81</v>
      </c>
      <c r="AW292" s="199" t="s">
        <v>28</v>
      </c>
      <c r="AX292" s="199" t="s">
        <v>71</v>
      </c>
      <c r="AY292" s="201" t="s">
        <v>133</v>
      </c>
    </row>
    <row r="293" spans="1:65" s="199" customFormat="1">
      <c r="B293" s="200"/>
      <c r="D293" s="193" t="s">
        <v>146</v>
      </c>
      <c r="E293" s="201" t="s">
        <v>1</v>
      </c>
      <c r="F293" s="202" t="s">
        <v>416</v>
      </c>
      <c r="H293" s="203">
        <v>-0.21299999999999999</v>
      </c>
      <c r="L293" s="200"/>
      <c r="M293" s="204"/>
      <c r="N293" s="205"/>
      <c r="O293" s="205"/>
      <c r="P293" s="205"/>
      <c r="Q293" s="205"/>
      <c r="R293" s="205"/>
      <c r="S293" s="205"/>
      <c r="T293" s="206"/>
      <c r="AT293" s="201" t="s">
        <v>146</v>
      </c>
      <c r="AU293" s="201" t="s">
        <v>81</v>
      </c>
      <c r="AV293" s="199" t="s">
        <v>81</v>
      </c>
      <c r="AW293" s="199" t="s">
        <v>28</v>
      </c>
      <c r="AX293" s="199" t="s">
        <v>71</v>
      </c>
      <c r="AY293" s="201" t="s">
        <v>133</v>
      </c>
    </row>
    <row r="294" spans="1:65" s="207" customFormat="1">
      <c r="B294" s="208"/>
      <c r="D294" s="193" t="s">
        <v>146</v>
      </c>
      <c r="E294" s="209" t="s">
        <v>1</v>
      </c>
      <c r="F294" s="210" t="s">
        <v>149</v>
      </c>
      <c r="H294" s="211">
        <v>13.827</v>
      </c>
      <c r="L294" s="208"/>
      <c r="M294" s="212"/>
      <c r="N294" s="213"/>
      <c r="O294" s="213"/>
      <c r="P294" s="213"/>
      <c r="Q294" s="213"/>
      <c r="R294" s="213"/>
      <c r="S294" s="213"/>
      <c r="T294" s="214"/>
      <c r="AT294" s="209" t="s">
        <v>146</v>
      </c>
      <c r="AU294" s="209" t="s">
        <v>81</v>
      </c>
      <c r="AV294" s="207" t="s">
        <v>140</v>
      </c>
      <c r="AW294" s="207" t="s">
        <v>28</v>
      </c>
      <c r="AX294" s="207" t="s">
        <v>79</v>
      </c>
      <c r="AY294" s="209" t="s">
        <v>133</v>
      </c>
    </row>
    <row r="295" spans="1:65" s="94" customFormat="1" ht="21.75" customHeight="1">
      <c r="A295" s="91"/>
      <c r="B295" s="92"/>
      <c r="C295" s="176" t="s">
        <v>417</v>
      </c>
      <c r="D295" s="176" t="s">
        <v>136</v>
      </c>
      <c r="E295" s="177" t="s">
        <v>418</v>
      </c>
      <c r="F295" s="178" t="s">
        <v>419</v>
      </c>
      <c r="G295" s="179" t="s">
        <v>157</v>
      </c>
      <c r="H295" s="180">
        <v>13.727</v>
      </c>
      <c r="I295" s="181"/>
      <c r="J295" s="182">
        <f>ROUND(I295*H295,2)</f>
        <v>0</v>
      </c>
      <c r="K295" s="183"/>
      <c r="L295" s="92"/>
      <c r="M295" s="184" t="s">
        <v>1</v>
      </c>
      <c r="N295" s="185" t="s">
        <v>36</v>
      </c>
      <c r="O295" s="186"/>
      <c r="P295" s="187">
        <f>O295*H295</f>
        <v>0</v>
      </c>
      <c r="Q295" s="187">
        <v>6.0000000000000001E-3</v>
      </c>
      <c r="R295" s="187">
        <f>Q295*H295</f>
        <v>8.2362000000000005E-2</v>
      </c>
      <c r="S295" s="187">
        <v>0</v>
      </c>
      <c r="T295" s="188">
        <f>S295*H295</f>
        <v>0</v>
      </c>
      <c r="U295" s="91"/>
      <c r="V295" s="91"/>
      <c r="W295" s="91"/>
      <c r="X295" s="91"/>
      <c r="Y295" s="91"/>
      <c r="Z295" s="91"/>
      <c r="AA295" s="91"/>
      <c r="AB295" s="91"/>
      <c r="AC295" s="91"/>
      <c r="AD295" s="91"/>
      <c r="AE295" s="91"/>
      <c r="AR295" s="189" t="s">
        <v>221</v>
      </c>
      <c r="AT295" s="189" t="s">
        <v>136</v>
      </c>
      <c r="AU295" s="189" t="s">
        <v>81</v>
      </c>
      <c r="AY295" s="83" t="s">
        <v>133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83" t="s">
        <v>79</v>
      </c>
      <c r="BK295" s="190">
        <f>ROUND(I295*H295,2)</f>
        <v>0</v>
      </c>
      <c r="BL295" s="83" t="s">
        <v>221</v>
      </c>
      <c r="BM295" s="189" t="s">
        <v>420</v>
      </c>
    </row>
    <row r="296" spans="1:65" s="199" customFormat="1">
      <c r="B296" s="200"/>
      <c r="D296" s="193" t="s">
        <v>146</v>
      </c>
      <c r="E296" s="201" t="s">
        <v>1</v>
      </c>
      <c r="F296" s="202" t="s">
        <v>168</v>
      </c>
      <c r="H296" s="203">
        <v>17.440000000000001</v>
      </c>
      <c r="L296" s="200"/>
      <c r="M296" s="204"/>
      <c r="N296" s="205"/>
      <c r="O296" s="205"/>
      <c r="P296" s="205"/>
      <c r="Q296" s="205"/>
      <c r="R296" s="205"/>
      <c r="S296" s="205"/>
      <c r="T296" s="206"/>
      <c r="AT296" s="201" t="s">
        <v>146</v>
      </c>
      <c r="AU296" s="201" t="s">
        <v>81</v>
      </c>
      <c r="AV296" s="199" t="s">
        <v>81</v>
      </c>
      <c r="AW296" s="199" t="s">
        <v>28</v>
      </c>
      <c r="AX296" s="199" t="s">
        <v>71</v>
      </c>
      <c r="AY296" s="201" t="s">
        <v>133</v>
      </c>
    </row>
    <row r="297" spans="1:65" s="199" customFormat="1">
      <c r="B297" s="200"/>
      <c r="D297" s="193" t="s">
        <v>146</v>
      </c>
      <c r="E297" s="201" t="s">
        <v>1</v>
      </c>
      <c r="F297" s="202" t="s">
        <v>407</v>
      </c>
      <c r="H297" s="203">
        <v>-3.2</v>
      </c>
      <c r="L297" s="200"/>
      <c r="M297" s="204"/>
      <c r="N297" s="205"/>
      <c r="O297" s="205"/>
      <c r="P297" s="205"/>
      <c r="Q297" s="205"/>
      <c r="R297" s="205"/>
      <c r="S297" s="205"/>
      <c r="T297" s="206"/>
      <c r="AT297" s="201" t="s">
        <v>146</v>
      </c>
      <c r="AU297" s="201" t="s">
        <v>81</v>
      </c>
      <c r="AV297" s="199" t="s">
        <v>81</v>
      </c>
      <c r="AW297" s="199" t="s">
        <v>28</v>
      </c>
      <c r="AX297" s="199" t="s">
        <v>71</v>
      </c>
      <c r="AY297" s="201" t="s">
        <v>133</v>
      </c>
    </row>
    <row r="298" spans="1:65" s="199" customFormat="1">
      <c r="B298" s="200"/>
      <c r="D298" s="193" t="s">
        <v>146</v>
      </c>
      <c r="E298" s="201" t="s">
        <v>1</v>
      </c>
      <c r="F298" s="202" t="s">
        <v>408</v>
      </c>
      <c r="H298" s="203">
        <v>-0.36</v>
      </c>
      <c r="L298" s="200"/>
      <c r="M298" s="204"/>
      <c r="N298" s="205"/>
      <c r="O298" s="205"/>
      <c r="P298" s="205"/>
      <c r="Q298" s="205"/>
      <c r="R298" s="205"/>
      <c r="S298" s="205"/>
      <c r="T298" s="206"/>
      <c r="AT298" s="201" t="s">
        <v>146</v>
      </c>
      <c r="AU298" s="201" t="s">
        <v>81</v>
      </c>
      <c r="AV298" s="199" t="s">
        <v>81</v>
      </c>
      <c r="AW298" s="199" t="s">
        <v>28</v>
      </c>
      <c r="AX298" s="199" t="s">
        <v>71</v>
      </c>
      <c r="AY298" s="201" t="s">
        <v>133</v>
      </c>
    </row>
    <row r="299" spans="1:65" s="199" customFormat="1">
      <c r="B299" s="200"/>
      <c r="D299" s="193" t="s">
        <v>146</v>
      </c>
      <c r="E299" s="201" t="s">
        <v>1</v>
      </c>
      <c r="F299" s="202" t="s">
        <v>409</v>
      </c>
      <c r="H299" s="203">
        <v>-0.153</v>
      </c>
      <c r="L299" s="200"/>
      <c r="M299" s="204"/>
      <c r="N299" s="205"/>
      <c r="O299" s="205"/>
      <c r="P299" s="205"/>
      <c r="Q299" s="205"/>
      <c r="R299" s="205"/>
      <c r="S299" s="205"/>
      <c r="T299" s="206"/>
      <c r="AT299" s="201" t="s">
        <v>146</v>
      </c>
      <c r="AU299" s="201" t="s">
        <v>81</v>
      </c>
      <c r="AV299" s="199" t="s">
        <v>81</v>
      </c>
      <c r="AW299" s="199" t="s">
        <v>28</v>
      </c>
      <c r="AX299" s="199" t="s">
        <v>71</v>
      </c>
      <c r="AY299" s="201" t="s">
        <v>133</v>
      </c>
    </row>
    <row r="300" spans="1:65" s="207" customFormat="1">
      <c r="B300" s="208"/>
      <c r="D300" s="193" t="s">
        <v>146</v>
      </c>
      <c r="E300" s="209" t="s">
        <v>1</v>
      </c>
      <c r="F300" s="210" t="s">
        <v>149</v>
      </c>
      <c r="H300" s="211">
        <v>13.727</v>
      </c>
      <c r="L300" s="208"/>
      <c r="M300" s="212"/>
      <c r="N300" s="213"/>
      <c r="O300" s="213"/>
      <c r="P300" s="213"/>
      <c r="Q300" s="213"/>
      <c r="R300" s="213"/>
      <c r="S300" s="213"/>
      <c r="T300" s="214"/>
      <c r="AT300" s="209" t="s">
        <v>146</v>
      </c>
      <c r="AU300" s="209" t="s">
        <v>81</v>
      </c>
      <c r="AV300" s="207" t="s">
        <v>140</v>
      </c>
      <c r="AW300" s="207" t="s">
        <v>28</v>
      </c>
      <c r="AX300" s="207" t="s">
        <v>79</v>
      </c>
      <c r="AY300" s="209" t="s">
        <v>133</v>
      </c>
    </row>
    <row r="301" spans="1:65" s="94" customFormat="1" ht="16.5" customHeight="1">
      <c r="A301" s="91"/>
      <c r="B301" s="92"/>
      <c r="C301" s="215" t="s">
        <v>421</v>
      </c>
      <c r="D301" s="215" t="s">
        <v>150</v>
      </c>
      <c r="E301" s="216" t="s">
        <v>422</v>
      </c>
      <c r="F301" s="217" t="s">
        <v>423</v>
      </c>
      <c r="G301" s="218" t="s">
        <v>157</v>
      </c>
      <c r="H301" s="219">
        <v>13.727</v>
      </c>
      <c r="I301" s="220"/>
      <c r="J301" s="221">
        <f>ROUND(I301*H301,2)</f>
        <v>0</v>
      </c>
      <c r="K301" s="222"/>
      <c r="L301" s="223"/>
      <c r="M301" s="224" t="s">
        <v>1</v>
      </c>
      <c r="N301" s="225" t="s">
        <v>36</v>
      </c>
      <c r="O301" s="186"/>
      <c r="P301" s="187">
        <f>O301*H301</f>
        <v>0</v>
      </c>
      <c r="Q301" s="187">
        <v>1.18E-2</v>
      </c>
      <c r="R301" s="187">
        <f>Q301*H301</f>
        <v>0.1619786</v>
      </c>
      <c r="S301" s="187">
        <v>0</v>
      </c>
      <c r="T301" s="188">
        <f>S301*H301</f>
        <v>0</v>
      </c>
      <c r="U301" s="91"/>
      <c r="V301" s="91"/>
      <c r="W301" s="91"/>
      <c r="X301" s="91"/>
      <c r="Y301" s="91"/>
      <c r="Z301" s="91"/>
      <c r="AA301" s="91"/>
      <c r="AB301" s="91"/>
      <c r="AC301" s="91"/>
      <c r="AD301" s="91"/>
      <c r="AE301" s="91"/>
      <c r="AR301" s="189" t="s">
        <v>304</v>
      </c>
      <c r="AT301" s="189" t="s">
        <v>150</v>
      </c>
      <c r="AU301" s="189" t="s">
        <v>81</v>
      </c>
      <c r="AY301" s="83" t="s">
        <v>133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83" t="s">
        <v>79</v>
      </c>
      <c r="BK301" s="190">
        <f>ROUND(I301*H301,2)</f>
        <v>0</v>
      </c>
      <c r="BL301" s="83" t="s">
        <v>221</v>
      </c>
      <c r="BM301" s="189" t="s">
        <v>424</v>
      </c>
    </row>
    <row r="302" spans="1:65" s="199" customFormat="1">
      <c r="B302" s="200"/>
      <c r="D302" s="193" t="s">
        <v>146</v>
      </c>
      <c r="F302" s="202" t="s">
        <v>425</v>
      </c>
      <c r="H302" s="203">
        <v>13.727</v>
      </c>
      <c r="L302" s="200"/>
      <c r="M302" s="204"/>
      <c r="N302" s="205"/>
      <c r="O302" s="205"/>
      <c r="P302" s="205"/>
      <c r="Q302" s="205"/>
      <c r="R302" s="205"/>
      <c r="S302" s="205"/>
      <c r="T302" s="206"/>
      <c r="AT302" s="201" t="s">
        <v>146</v>
      </c>
      <c r="AU302" s="201" t="s">
        <v>81</v>
      </c>
      <c r="AV302" s="199" t="s">
        <v>81</v>
      </c>
      <c r="AW302" s="199" t="s">
        <v>3</v>
      </c>
      <c r="AX302" s="199" t="s">
        <v>79</v>
      </c>
      <c r="AY302" s="201" t="s">
        <v>133</v>
      </c>
    </row>
    <row r="303" spans="1:65" s="94" customFormat="1" ht="21.75" customHeight="1">
      <c r="A303" s="91"/>
      <c r="B303" s="92"/>
      <c r="C303" s="176" t="s">
        <v>426</v>
      </c>
      <c r="D303" s="176" t="s">
        <v>136</v>
      </c>
      <c r="E303" s="177" t="s">
        <v>427</v>
      </c>
      <c r="F303" s="178" t="s">
        <v>428</v>
      </c>
      <c r="G303" s="179" t="s">
        <v>157</v>
      </c>
      <c r="H303" s="180">
        <v>13.727</v>
      </c>
      <c r="I303" s="181"/>
      <c r="J303" s="182">
        <f>ROUND(I303*H303,2)</f>
        <v>0</v>
      </c>
      <c r="K303" s="183"/>
      <c r="L303" s="92"/>
      <c r="M303" s="184" t="s">
        <v>1</v>
      </c>
      <c r="N303" s="185" t="s">
        <v>36</v>
      </c>
      <c r="O303" s="186"/>
      <c r="P303" s="187">
        <f>O303*H303</f>
        <v>0</v>
      </c>
      <c r="Q303" s="187">
        <v>9.3000000000000005E-4</v>
      </c>
      <c r="R303" s="187">
        <f>Q303*H303</f>
        <v>1.2766110000000001E-2</v>
      </c>
      <c r="S303" s="187">
        <v>0</v>
      </c>
      <c r="T303" s="188">
        <f>S303*H303</f>
        <v>0</v>
      </c>
      <c r="U303" s="91"/>
      <c r="V303" s="91"/>
      <c r="W303" s="91"/>
      <c r="X303" s="91"/>
      <c r="Y303" s="91"/>
      <c r="Z303" s="91"/>
      <c r="AA303" s="91"/>
      <c r="AB303" s="91"/>
      <c r="AC303" s="91"/>
      <c r="AD303" s="91"/>
      <c r="AE303" s="91"/>
      <c r="AR303" s="189" t="s">
        <v>221</v>
      </c>
      <c r="AT303" s="189" t="s">
        <v>136</v>
      </c>
      <c r="AU303" s="189" t="s">
        <v>81</v>
      </c>
      <c r="AY303" s="83" t="s">
        <v>133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83" t="s">
        <v>79</v>
      </c>
      <c r="BK303" s="190">
        <f>ROUND(I303*H303,2)</f>
        <v>0</v>
      </c>
      <c r="BL303" s="83" t="s">
        <v>221</v>
      </c>
      <c r="BM303" s="189" t="s">
        <v>429</v>
      </c>
    </row>
    <row r="304" spans="1:65" s="94" customFormat="1" ht="21.75" customHeight="1">
      <c r="A304" s="91"/>
      <c r="B304" s="92"/>
      <c r="C304" s="176" t="s">
        <v>430</v>
      </c>
      <c r="D304" s="176" t="s">
        <v>136</v>
      </c>
      <c r="E304" s="177" t="s">
        <v>431</v>
      </c>
      <c r="F304" s="178" t="s">
        <v>432</v>
      </c>
      <c r="G304" s="179" t="s">
        <v>371</v>
      </c>
      <c r="H304" s="180">
        <v>8.1999999999999993</v>
      </c>
      <c r="I304" s="181"/>
      <c r="J304" s="182">
        <f>ROUND(I304*H304,2)</f>
        <v>0</v>
      </c>
      <c r="K304" s="183"/>
      <c r="L304" s="92"/>
      <c r="M304" s="184" t="s">
        <v>1</v>
      </c>
      <c r="N304" s="185" t="s">
        <v>36</v>
      </c>
      <c r="O304" s="186"/>
      <c r="P304" s="187">
        <f>O304*H304</f>
        <v>0</v>
      </c>
      <c r="Q304" s="187">
        <v>5.5000000000000003E-4</v>
      </c>
      <c r="R304" s="187">
        <f>Q304*H304</f>
        <v>4.5100000000000001E-3</v>
      </c>
      <c r="S304" s="187">
        <v>0</v>
      </c>
      <c r="T304" s="188">
        <f>S304*H304</f>
        <v>0</v>
      </c>
      <c r="U304" s="91"/>
      <c r="V304" s="91"/>
      <c r="W304" s="91"/>
      <c r="X304" s="91"/>
      <c r="Y304" s="91"/>
      <c r="Z304" s="91"/>
      <c r="AA304" s="91"/>
      <c r="AB304" s="91"/>
      <c r="AC304" s="91"/>
      <c r="AD304" s="91"/>
      <c r="AE304" s="91"/>
      <c r="AR304" s="189" t="s">
        <v>221</v>
      </c>
      <c r="AT304" s="189" t="s">
        <v>136</v>
      </c>
      <c r="AU304" s="189" t="s">
        <v>81</v>
      </c>
      <c r="AY304" s="83" t="s">
        <v>133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83" t="s">
        <v>79</v>
      </c>
      <c r="BK304" s="190">
        <f>ROUND(I304*H304,2)</f>
        <v>0</v>
      </c>
      <c r="BL304" s="83" t="s">
        <v>221</v>
      </c>
      <c r="BM304" s="189" t="s">
        <v>433</v>
      </c>
    </row>
    <row r="305" spans="1:65" s="199" customFormat="1">
      <c r="B305" s="200"/>
      <c r="D305" s="193" t="s">
        <v>146</v>
      </c>
      <c r="E305" s="201" t="s">
        <v>1</v>
      </c>
      <c r="F305" s="202" t="s">
        <v>434</v>
      </c>
      <c r="H305" s="203">
        <v>6.4</v>
      </c>
      <c r="L305" s="200"/>
      <c r="M305" s="204"/>
      <c r="N305" s="205"/>
      <c r="O305" s="205"/>
      <c r="P305" s="205"/>
      <c r="Q305" s="205"/>
      <c r="R305" s="205"/>
      <c r="S305" s="205"/>
      <c r="T305" s="206"/>
      <c r="AT305" s="201" t="s">
        <v>146</v>
      </c>
      <c r="AU305" s="201" t="s">
        <v>81</v>
      </c>
      <c r="AV305" s="199" t="s">
        <v>81</v>
      </c>
      <c r="AW305" s="199" t="s">
        <v>28</v>
      </c>
      <c r="AX305" s="199" t="s">
        <v>71</v>
      </c>
      <c r="AY305" s="201" t="s">
        <v>133</v>
      </c>
    </row>
    <row r="306" spans="1:65" s="199" customFormat="1">
      <c r="B306" s="200"/>
      <c r="D306" s="193" t="s">
        <v>146</v>
      </c>
      <c r="E306" s="201" t="s">
        <v>1</v>
      </c>
      <c r="F306" s="202" t="s">
        <v>435</v>
      </c>
      <c r="H306" s="203">
        <v>1.8</v>
      </c>
      <c r="L306" s="200"/>
      <c r="M306" s="204"/>
      <c r="N306" s="205"/>
      <c r="O306" s="205"/>
      <c r="P306" s="205"/>
      <c r="Q306" s="205"/>
      <c r="R306" s="205"/>
      <c r="S306" s="205"/>
      <c r="T306" s="206"/>
      <c r="AT306" s="201" t="s">
        <v>146</v>
      </c>
      <c r="AU306" s="201" t="s">
        <v>81</v>
      </c>
      <c r="AV306" s="199" t="s">
        <v>81</v>
      </c>
      <c r="AW306" s="199" t="s">
        <v>28</v>
      </c>
      <c r="AX306" s="199" t="s">
        <v>71</v>
      </c>
      <c r="AY306" s="201" t="s">
        <v>133</v>
      </c>
    </row>
    <row r="307" spans="1:65" s="207" customFormat="1">
      <c r="B307" s="208"/>
      <c r="D307" s="193" t="s">
        <v>146</v>
      </c>
      <c r="E307" s="209" t="s">
        <v>1</v>
      </c>
      <c r="F307" s="210" t="s">
        <v>149</v>
      </c>
      <c r="H307" s="211">
        <v>8.1999999999999993</v>
      </c>
      <c r="L307" s="208"/>
      <c r="M307" s="212"/>
      <c r="N307" s="213"/>
      <c r="O307" s="213"/>
      <c r="P307" s="213"/>
      <c r="Q307" s="213"/>
      <c r="R307" s="213"/>
      <c r="S307" s="213"/>
      <c r="T307" s="214"/>
      <c r="AT307" s="209" t="s">
        <v>146</v>
      </c>
      <c r="AU307" s="209" t="s">
        <v>81</v>
      </c>
      <c r="AV307" s="207" t="s">
        <v>140</v>
      </c>
      <c r="AW307" s="207" t="s">
        <v>28</v>
      </c>
      <c r="AX307" s="207" t="s">
        <v>79</v>
      </c>
      <c r="AY307" s="209" t="s">
        <v>133</v>
      </c>
    </row>
    <row r="308" spans="1:65" s="94" customFormat="1" ht="21.75" customHeight="1">
      <c r="A308" s="91"/>
      <c r="B308" s="92"/>
      <c r="C308" s="176" t="s">
        <v>436</v>
      </c>
      <c r="D308" s="176" t="s">
        <v>136</v>
      </c>
      <c r="E308" s="177" t="s">
        <v>437</v>
      </c>
      <c r="F308" s="178" t="s">
        <v>438</v>
      </c>
      <c r="G308" s="179" t="s">
        <v>371</v>
      </c>
      <c r="H308" s="180">
        <v>8.9</v>
      </c>
      <c r="I308" s="181"/>
      <c r="J308" s="182">
        <f>ROUND(I308*H308,2)</f>
        <v>0</v>
      </c>
      <c r="K308" s="183"/>
      <c r="L308" s="92"/>
      <c r="M308" s="184" t="s">
        <v>1</v>
      </c>
      <c r="N308" s="185" t="s">
        <v>36</v>
      </c>
      <c r="O308" s="186"/>
      <c r="P308" s="187">
        <f>O308*H308</f>
        <v>0</v>
      </c>
      <c r="Q308" s="187">
        <v>5.0000000000000001E-4</v>
      </c>
      <c r="R308" s="187">
        <f>Q308*H308</f>
        <v>4.45E-3</v>
      </c>
      <c r="S308" s="187">
        <v>0</v>
      </c>
      <c r="T308" s="188">
        <f>S308*H308</f>
        <v>0</v>
      </c>
      <c r="U308" s="91"/>
      <c r="V308" s="91"/>
      <c r="W308" s="91"/>
      <c r="X308" s="91"/>
      <c r="Y308" s="91"/>
      <c r="Z308" s="91"/>
      <c r="AA308" s="91"/>
      <c r="AB308" s="91"/>
      <c r="AC308" s="91"/>
      <c r="AD308" s="91"/>
      <c r="AE308" s="91"/>
      <c r="AR308" s="189" t="s">
        <v>221</v>
      </c>
      <c r="AT308" s="189" t="s">
        <v>136</v>
      </c>
      <c r="AU308" s="189" t="s">
        <v>81</v>
      </c>
      <c r="AY308" s="83" t="s">
        <v>133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83" t="s">
        <v>79</v>
      </c>
      <c r="BK308" s="190">
        <f>ROUND(I308*H308,2)</f>
        <v>0</v>
      </c>
      <c r="BL308" s="83" t="s">
        <v>221</v>
      </c>
      <c r="BM308" s="189" t="s">
        <v>439</v>
      </c>
    </row>
    <row r="309" spans="1:65" s="199" customFormat="1">
      <c r="B309" s="200"/>
      <c r="D309" s="193" t="s">
        <v>146</v>
      </c>
      <c r="E309" s="201" t="s">
        <v>1</v>
      </c>
      <c r="F309" s="202" t="s">
        <v>440</v>
      </c>
      <c r="H309" s="203">
        <v>10.9</v>
      </c>
      <c r="L309" s="200"/>
      <c r="M309" s="204"/>
      <c r="N309" s="205"/>
      <c r="O309" s="205"/>
      <c r="P309" s="205"/>
      <c r="Q309" s="205"/>
      <c r="R309" s="205"/>
      <c r="S309" s="205"/>
      <c r="T309" s="206"/>
      <c r="AT309" s="201" t="s">
        <v>146</v>
      </c>
      <c r="AU309" s="201" t="s">
        <v>81</v>
      </c>
      <c r="AV309" s="199" t="s">
        <v>81</v>
      </c>
      <c r="AW309" s="199" t="s">
        <v>28</v>
      </c>
      <c r="AX309" s="199" t="s">
        <v>71</v>
      </c>
      <c r="AY309" s="201" t="s">
        <v>133</v>
      </c>
    </row>
    <row r="310" spans="1:65" s="199" customFormat="1">
      <c r="B310" s="200"/>
      <c r="D310" s="193" t="s">
        <v>146</v>
      </c>
      <c r="E310" s="201" t="s">
        <v>1</v>
      </c>
      <c r="F310" s="202" t="s">
        <v>441</v>
      </c>
      <c r="H310" s="203">
        <v>-2</v>
      </c>
      <c r="L310" s="200"/>
      <c r="M310" s="204"/>
      <c r="N310" s="205"/>
      <c r="O310" s="205"/>
      <c r="P310" s="205"/>
      <c r="Q310" s="205"/>
      <c r="R310" s="205"/>
      <c r="S310" s="205"/>
      <c r="T310" s="206"/>
      <c r="AT310" s="201" t="s">
        <v>146</v>
      </c>
      <c r="AU310" s="201" t="s">
        <v>81</v>
      </c>
      <c r="AV310" s="199" t="s">
        <v>81</v>
      </c>
      <c r="AW310" s="199" t="s">
        <v>28</v>
      </c>
      <c r="AX310" s="199" t="s">
        <v>71</v>
      </c>
      <c r="AY310" s="201" t="s">
        <v>133</v>
      </c>
    </row>
    <row r="311" spans="1:65" s="207" customFormat="1">
      <c r="B311" s="208"/>
      <c r="D311" s="193" t="s">
        <v>146</v>
      </c>
      <c r="E311" s="209" t="s">
        <v>1</v>
      </c>
      <c r="F311" s="210" t="s">
        <v>149</v>
      </c>
      <c r="H311" s="211">
        <v>8.9</v>
      </c>
      <c r="L311" s="208"/>
      <c r="M311" s="212"/>
      <c r="N311" s="213"/>
      <c r="O311" s="213"/>
      <c r="P311" s="213"/>
      <c r="Q311" s="213"/>
      <c r="R311" s="213"/>
      <c r="S311" s="213"/>
      <c r="T311" s="214"/>
      <c r="AT311" s="209" t="s">
        <v>146</v>
      </c>
      <c r="AU311" s="209" t="s">
        <v>81</v>
      </c>
      <c r="AV311" s="207" t="s">
        <v>140</v>
      </c>
      <c r="AW311" s="207" t="s">
        <v>28</v>
      </c>
      <c r="AX311" s="207" t="s">
        <v>79</v>
      </c>
      <c r="AY311" s="209" t="s">
        <v>133</v>
      </c>
    </row>
    <row r="312" spans="1:65" s="94" customFormat="1" ht="21.75" customHeight="1">
      <c r="A312" s="91"/>
      <c r="B312" s="92"/>
      <c r="C312" s="176" t="s">
        <v>442</v>
      </c>
      <c r="D312" s="176" t="s">
        <v>136</v>
      </c>
      <c r="E312" s="177" t="s">
        <v>443</v>
      </c>
      <c r="F312" s="178" t="s">
        <v>444</v>
      </c>
      <c r="G312" s="179" t="s">
        <v>252</v>
      </c>
      <c r="H312" s="226"/>
      <c r="I312" s="181"/>
      <c r="J312" s="182">
        <f>ROUND(I312*H312,2)</f>
        <v>0</v>
      </c>
      <c r="K312" s="183"/>
      <c r="L312" s="92"/>
      <c r="M312" s="184" t="s">
        <v>1</v>
      </c>
      <c r="N312" s="185" t="s">
        <v>36</v>
      </c>
      <c r="O312" s="186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91"/>
      <c r="V312" s="91"/>
      <c r="W312" s="91"/>
      <c r="X312" s="91"/>
      <c r="Y312" s="91"/>
      <c r="Z312" s="91"/>
      <c r="AA312" s="91"/>
      <c r="AB312" s="91"/>
      <c r="AC312" s="91"/>
      <c r="AD312" s="91"/>
      <c r="AE312" s="91"/>
      <c r="AR312" s="189" t="s">
        <v>221</v>
      </c>
      <c r="AT312" s="189" t="s">
        <v>136</v>
      </c>
      <c r="AU312" s="189" t="s">
        <v>81</v>
      </c>
      <c r="AY312" s="83" t="s">
        <v>133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83" t="s">
        <v>79</v>
      </c>
      <c r="BK312" s="190">
        <f>ROUND(I312*H312,2)</f>
        <v>0</v>
      </c>
      <c r="BL312" s="83" t="s">
        <v>221</v>
      </c>
      <c r="BM312" s="189" t="s">
        <v>445</v>
      </c>
    </row>
    <row r="313" spans="1:65" s="163" customFormat="1" ht="22.9" customHeight="1">
      <c r="B313" s="164"/>
      <c r="D313" s="165" t="s">
        <v>70</v>
      </c>
      <c r="E313" s="174" t="s">
        <v>446</v>
      </c>
      <c r="F313" s="174" t="s">
        <v>447</v>
      </c>
      <c r="J313" s="175">
        <f>BK313</f>
        <v>0</v>
      </c>
      <c r="L313" s="164"/>
      <c r="M313" s="168"/>
      <c r="N313" s="169"/>
      <c r="O313" s="169"/>
      <c r="P313" s="170">
        <f>SUM(P314:P315)</f>
        <v>0</v>
      </c>
      <c r="Q313" s="169"/>
      <c r="R313" s="170">
        <f>SUM(R314:R315)</f>
        <v>2.7600000000000003E-3</v>
      </c>
      <c r="S313" s="169"/>
      <c r="T313" s="171">
        <f>SUM(T314:T315)</f>
        <v>0</v>
      </c>
      <c r="AR313" s="165" t="s">
        <v>81</v>
      </c>
      <c r="AT313" s="172" t="s">
        <v>70</v>
      </c>
      <c r="AU313" s="172" t="s">
        <v>79</v>
      </c>
      <c r="AY313" s="165" t="s">
        <v>133</v>
      </c>
      <c r="BK313" s="173">
        <f>SUM(BK314:BK315)</f>
        <v>0</v>
      </c>
    </row>
    <row r="314" spans="1:65" s="94" customFormat="1" ht="21.75" customHeight="1">
      <c r="A314" s="91"/>
      <c r="B314" s="92"/>
      <c r="C314" s="176" t="s">
        <v>448</v>
      </c>
      <c r="D314" s="176" t="s">
        <v>136</v>
      </c>
      <c r="E314" s="177" t="s">
        <v>449</v>
      </c>
      <c r="F314" s="178" t="s">
        <v>450</v>
      </c>
      <c r="G314" s="179" t="s">
        <v>157</v>
      </c>
      <c r="H314" s="180">
        <v>6</v>
      </c>
      <c r="I314" s="181"/>
      <c r="J314" s="182">
        <f>ROUND(I314*H314,2)</f>
        <v>0</v>
      </c>
      <c r="K314" s="183"/>
      <c r="L314" s="92"/>
      <c r="M314" s="184" t="s">
        <v>1</v>
      </c>
      <c r="N314" s="185" t="s">
        <v>36</v>
      </c>
      <c r="O314" s="186"/>
      <c r="P314" s="187">
        <f>O314*H314</f>
        <v>0</v>
      </c>
      <c r="Q314" s="187">
        <v>2.3000000000000001E-4</v>
      </c>
      <c r="R314" s="187">
        <f>Q314*H314</f>
        <v>1.3800000000000002E-3</v>
      </c>
      <c r="S314" s="187">
        <v>0</v>
      </c>
      <c r="T314" s="188">
        <f>S314*H314</f>
        <v>0</v>
      </c>
      <c r="U314" s="91"/>
      <c r="V314" s="91"/>
      <c r="W314" s="91"/>
      <c r="X314" s="91"/>
      <c r="Y314" s="91"/>
      <c r="Z314" s="91"/>
      <c r="AA314" s="91"/>
      <c r="AB314" s="91"/>
      <c r="AC314" s="91"/>
      <c r="AD314" s="91"/>
      <c r="AE314" s="91"/>
      <c r="AR314" s="189" t="s">
        <v>221</v>
      </c>
      <c r="AT314" s="189" t="s">
        <v>136</v>
      </c>
      <c r="AU314" s="189" t="s">
        <v>81</v>
      </c>
      <c r="AY314" s="83" t="s">
        <v>133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83" t="s">
        <v>79</v>
      </c>
      <c r="BK314" s="190">
        <f>ROUND(I314*H314,2)</f>
        <v>0</v>
      </c>
      <c r="BL314" s="83" t="s">
        <v>221</v>
      </c>
      <c r="BM314" s="189" t="s">
        <v>451</v>
      </c>
    </row>
    <row r="315" spans="1:65" s="94" customFormat="1" ht="21.75" customHeight="1">
      <c r="A315" s="91"/>
      <c r="B315" s="92"/>
      <c r="C315" s="176" t="s">
        <v>452</v>
      </c>
      <c r="D315" s="176" t="s">
        <v>136</v>
      </c>
      <c r="E315" s="177" t="s">
        <v>453</v>
      </c>
      <c r="F315" s="178" t="s">
        <v>454</v>
      </c>
      <c r="G315" s="179" t="s">
        <v>157</v>
      </c>
      <c r="H315" s="180">
        <v>6</v>
      </c>
      <c r="I315" s="181"/>
      <c r="J315" s="182">
        <f>ROUND(I315*H315,2)</f>
        <v>0</v>
      </c>
      <c r="K315" s="183"/>
      <c r="L315" s="92"/>
      <c r="M315" s="184" t="s">
        <v>1</v>
      </c>
      <c r="N315" s="185" t="s">
        <v>36</v>
      </c>
      <c r="O315" s="186"/>
      <c r="P315" s="187">
        <f>O315*H315</f>
        <v>0</v>
      </c>
      <c r="Q315" s="187">
        <v>2.3000000000000001E-4</v>
      </c>
      <c r="R315" s="187">
        <f>Q315*H315</f>
        <v>1.3800000000000002E-3</v>
      </c>
      <c r="S315" s="187">
        <v>0</v>
      </c>
      <c r="T315" s="188">
        <f>S315*H315</f>
        <v>0</v>
      </c>
      <c r="U315" s="91"/>
      <c r="V315" s="91"/>
      <c r="W315" s="91"/>
      <c r="X315" s="91"/>
      <c r="Y315" s="91"/>
      <c r="Z315" s="91"/>
      <c r="AA315" s="91"/>
      <c r="AB315" s="91"/>
      <c r="AC315" s="91"/>
      <c r="AD315" s="91"/>
      <c r="AE315" s="91"/>
      <c r="AR315" s="189" t="s">
        <v>221</v>
      </c>
      <c r="AT315" s="189" t="s">
        <v>136</v>
      </c>
      <c r="AU315" s="189" t="s">
        <v>81</v>
      </c>
      <c r="AY315" s="83" t="s">
        <v>133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83" t="s">
        <v>79</v>
      </c>
      <c r="BK315" s="190">
        <f>ROUND(I315*H315,2)</f>
        <v>0</v>
      </c>
      <c r="BL315" s="83" t="s">
        <v>221</v>
      </c>
      <c r="BM315" s="189" t="s">
        <v>455</v>
      </c>
    </row>
    <row r="316" spans="1:65" s="163" customFormat="1" ht="22.9" customHeight="1">
      <c r="B316" s="164"/>
      <c r="D316" s="165" t="s">
        <v>70</v>
      </c>
      <c r="E316" s="174" t="s">
        <v>456</v>
      </c>
      <c r="F316" s="174" t="s">
        <v>457</v>
      </c>
      <c r="J316" s="175">
        <f>BK316</f>
        <v>0</v>
      </c>
      <c r="L316" s="164"/>
      <c r="M316" s="168"/>
      <c r="N316" s="169"/>
      <c r="O316" s="169"/>
      <c r="P316" s="170">
        <f>SUM(P317:P318)</f>
        <v>0</v>
      </c>
      <c r="Q316" s="169"/>
      <c r="R316" s="170">
        <f>SUM(R317:R318)</f>
        <v>9.5222000000000015E-3</v>
      </c>
      <c r="S316" s="169"/>
      <c r="T316" s="171">
        <f>SUM(T317:T318)</f>
        <v>0</v>
      </c>
      <c r="AR316" s="165" t="s">
        <v>81</v>
      </c>
      <c r="AT316" s="172" t="s">
        <v>70</v>
      </c>
      <c r="AU316" s="172" t="s">
        <v>79</v>
      </c>
      <c r="AY316" s="165" t="s">
        <v>133</v>
      </c>
      <c r="BK316" s="173">
        <f>SUM(BK317:BK318)</f>
        <v>0</v>
      </c>
    </row>
    <row r="317" spans="1:65" s="94" customFormat="1" ht="21.75" customHeight="1">
      <c r="A317" s="91"/>
      <c r="B317" s="92"/>
      <c r="C317" s="176" t="s">
        <v>458</v>
      </c>
      <c r="D317" s="176" t="s">
        <v>136</v>
      </c>
      <c r="E317" s="177" t="s">
        <v>459</v>
      </c>
      <c r="F317" s="178" t="s">
        <v>460</v>
      </c>
      <c r="G317" s="179" t="s">
        <v>157</v>
      </c>
      <c r="H317" s="180">
        <v>20.260000000000002</v>
      </c>
      <c r="I317" s="181"/>
      <c r="J317" s="182">
        <f>ROUND(I317*H317,2)</f>
        <v>0</v>
      </c>
      <c r="K317" s="183"/>
      <c r="L317" s="92"/>
      <c r="M317" s="184" t="s">
        <v>1</v>
      </c>
      <c r="N317" s="185" t="s">
        <v>36</v>
      </c>
      <c r="O317" s="186"/>
      <c r="P317" s="187">
        <f>O317*H317</f>
        <v>0</v>
      </c>
      <c r="Q317" s="187">
        <v>2.1000000000000001E-4</v>
      </c>
      <c r="R317" s="187">
        <f>Q317*H317</f>
        <v>4.2546000000000007E-3</v>
      </c>
      <c r="S317" s="187">
        <v>0</v>
      </c>
      <c r="T317" s="188">
        <f>S317*H317</f>
        <v>0</v>
      </c>
      <c r="U317" s="91"/>
      <c r="V317" s="91"/>
      <c r="W317" s="91"/>
      <c r="X317" s="91"/>
      <c r="Y317" s="91"/>
      <c r="Z317" s="91"/>
      <c r="AA317" s="91"/>
      <c r="AB317" s="91"/>
      <c r="AC317" s="91"/>
      <c r="AD317" s="91"/>
      <c r="AE317" s="91"/>
      <c r="AR317" s="189" t="s">
        <v>221</v>
      </c>
      <c r="AT317" s="189" t="s">
        <v>136</v>
      </c>
      <c r="AU317" s="189" t="s">
        <v>81</v>
      </c>
      <c r="AY317" s="83" t="s">
        <v>133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83" t="s">
        <v>79</v>
      </c>
      <c r="BK317" s="190">
        <f>ROUND(I317*H317,2)</f>
        <v>0</v>
      </c>
      <c r="BL317" s="83" t="s">
        <v>221</v>
      </c>
      <c r="BM317" s="189" t="s">
        <v>461</v>
      </c>
    </row>
    <row r="318" spans="1:65" s="94" customFormat="1" ht="33" customHeight="1">
      <c r="A318" s="91"/>
      <c r="B318" s="92"/>
      <c r="C318" s="176" t="s">
        <v>462</v>
      </c>
      <c r="D318" s="176" t="s">
        <v>136</v>
      </c>
      <c r="E318" s="177" t="s">
        <v>463</v>
      </c>
      <c r="F318" s="178" t="s">
        <v>464</v>
      </c>
      <c r="G318" s="179" t="s">
        <v>157</v>
      </c>
      <c r="H318" s="180">
        <v>20.260000000000002</v>
      </c>
      <c r="I318" s="181"/>
      <c r="J318" s="182">
        <f>ROUND(I318*H318,2)</f>
        <v>0</v>
      </c>
      <c r="K318" s="183"/>
      <c r="L318" s="92"/>
      <c r="M318" s="184" t="s">
        <v>1</v>
      </c>
      <c r="N318" s="185" t="s">
        <v>36</v>
      </c>
      <c r="O318" s="186"/>
      <c r="P318" s="187">
        <f>O318*H318</f>
        <v>0</v>
      </c>
      <c r="Q318" s="187">
        <v>2.5999999999999998E-4</v>
      </c>
      <c r="R318" s="187">
        <f>Q318*H318</f>
        <v>5.2675999999999999E-3</v>
      </c>
      <c r="S318" s="187">
        <v>0</v>
      </c>
      <c r="T318" s="188">
        <f>S318*H318</f>
        <v>0</v>
      </c>
      <c r="U318" s="91"/>
      <c r="V318" s="91"/>
      <c r="W318" s="91"/>
      <c r="X318" s="91"/>
      <c r="Y318" s="91"/>
      <c r="Z318" s="91"/>
      <c r="AA318" s="91"/>
      <c r="AB318" s="91"/>
      <c r="AC318" s="91"/>
      <c r="AD318" s="91"/>
      <c r="AE318" s="91"/>
      <c r="AR318" s="189" t="s">
        <v>221</v>
      </c>
      <c r="AT318" s="189" t="s">
        <v>136</v>
      </c>
      <c r="AU318" s="189" t="s">
        <v>81</v>
      </c>
      <c r="AY318" s="83" t="s">
        <v>133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83" t="s">
        <v>79</v>
      </c>
      <c r="BK318" s="190">
        <f>ROUND(I318*H318,2)</f>
        <v>0</v>
      </c>
      <c r="BL318" s="83" t="s">
        <v>221</v>
      </c>
      <c r="BM318" s="189" t="s">
        <v>465</v>
      </c>
    </row>
    <row r="319" spans="1:65" s="163" customFormat="1" ht="25.9" customHeight="1">
      <c r="B319" s="164"/>
      <c r="D319" s="165" t="s">
        <v>70</v>
      </c>
      <c r="E319" s="166" t="s">
        <v>466</v>
      </c>
      <c r="F319" s="166" t="s">
        <v>467</v>
      </c>
      <c r="J319" s="167">
        <f>BK319</f>
        <v>0</v>
      </c>
      <c r="L319" s="164"/>
      <c r="M319" s="168"/>
      <c r="N319" s="169"/>
      <c r="O319" s="169"/>
      <c r="P319" s="170">
        <f>P320+P339</f>
        <v>0</v>
      </c>
      <c r="Q319" s="169"/>
      <c r="R319" s="170">
        <f>R320+R339</f>
        <v>0</v>
      </c>
      <c r="S319" s="169"/>
      <c r="T319" s="171">
        <f>T320+T339</f>
        <v>0</v>
      </c>
      <c r="AR319" s="165" t="s">
        <v>163</v>
      </c>
      <c r="AT319" s="172" t="s">
        <v>70</v>
      </c>
      <c r="AU319" s="172" t="s">
        <v>71</v>
      </c>
      <c r="AY319" s="165" t="s">
        <v>133</v>
      </c>
      <c r="BK319" s="173">
        <f>BK320+BK339</f>
        <v>0</v>
      </c>
    </row>
    <row r="320" spans="1:65" s="163" customFormat="1" ht="22.9" customHeight="1">
      <c r="B320" s="164"/>
      <c r="D320" s="165" t="s">
        <v>70</v>
      </c>
      <c r="E320" s="174" t="s">
        <v>468</v>
      </c>
      <c r="F320" s="174" t="s">
        <v>469</v>
      </c>
      <c r="J320" s="175">
        <f>BK320</f>
        <v>0</v>
      </c>
      <c r="L320" s="164"/>
      <c r="M320" s="168"/>
      <c r="N320" s="169"/>
      <c r="O320" s="169"/>
      <c r="P320" s="170">
        <f>SUM(P321:P338)</f>
        <v>0</v>
      </c>
      <c r="Q320" s="169"/>
      <c r="R320" s="170">
        <f>SUM(R321:R338)</f>
        <v>0</v>
      </c>
      <c r="S320" s="169"/>
      <c r="T320" s="171">
        <f>SUM(T321:T338)</f>
        <v>0</v>
      </c>
      <c r="AR320" s="165" t="s">
        <v>163</v>
      </c>
      <c r="AT320" s="172" t="s">
        <v>70</v>
      </c>
      <c r="AU320" s="172" t="s">
        <v>79</v>
      </c>
      <c r="AY320" s="165" t="s">
        <v>133</v>
      </c>
      <c r="BK320" s="173">
        <f>SUM(BK321:BK338)</f>
        <v>0</v>
      </c>
    </row>
    <row r="321" spans="1:65" s="94" customFormat="1" ht="16.5" customHeight="1">
      <c r="A321" s="91"/>
      <c r="B321" s="92"/>
      <c r="C321" s="176" t="s">
        <v>470</v>
      </c>
      <c r="D321" s="176" t="s">
        <v>136</v>
      </c>
      <c r="E321" s="177" t="s">
        <v>471</v>
      </c>
      <c r="F321" s="178" t="s">
        <v>469</v>
      </c>
      <c r="G321" s="179" t="s">
        <v>472</v>
      </c>
      <c r="H321" s="180">
        <v>1</v>
      </c>
      <c r="I321" s="181"/>
      <c r="J321" s="182">
        <f>ROUND(I321*H321,2)</f>
        <v>0</v>
      </c>
      <c r="K321" s="183"/>
      <c r="L321" s="92"/>
      <c r="M321" s="184" t="s">
        <v>1</v>
      </c>
      <c r="N321" s="185" t="s">
        <v>36</v>
      </c>
      <c r="O321" s="186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91"/>
      <c r="V321" s="91"/>
      <c r="W321" s="91"/>
      <c r="X321" s="91"/>
      <c r="Y321" s="91"/>
      <c r="Z321" s="91"/>
      <c r="AA321" s="91"/>
      <c r="AB321" s="91"/>
      <c r="AC321" s="91"/>
      <c r="AD321" s="91"/>
      <c r="AE321" s="91"/>
      <c r="AR321" s="189" t="s">
        <v>140</v>
      </c>
      <c r="AT321" s="189" t="s">
        <v>136</v>
      </c>
      <c r="AU321" s="189" t="s">
        <v>81</v>
      </c>
      <c r="AY321" s="83" t="s">
        <v>133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83" t="s">
        <v>79</v>
      </c>
      <c r="BK321" s="190">
        <f>ROUND(I321*H321,2)</f>
        <v>0</v>
      </c>
      <c r="BL321" s="83" t="s">
        <v>140</v>
      </c>
      <c r="BM321" s="189" t="s">
        <v>473</v>
      </c>
    </row>
    <row r="322" spans="1:65" s="191" customFormat="1" ht="22.5">
      <c r="B322" s="192"/>
      <c r="D322" s="193" t="s">
        <v>146</v>
      </c>
      <c r="E322" s="194" t="s">
        <v>1</v>
      </c>
      <c r="F322" s="195" t="s">
        <v>474</v>
      </c>
      <c r="H322" s="194" t="s">
        <v>1</v>
      </c>
      <c r="L322" s="192"/>
      <c r="M322" s="196"/>
      <c r="N322" s="197"/>
      <c r="O322" s="197"/>
      <c r="P322" s="197"/>
      <c r="Q322" s="197"/>
      <c r="R322" s="197"/>
      <c r="S322" s="197"/>
      <c r="T322" s="198"/>
      <c r="AT322" s="194" t="s">
        <v>146</v>
      </c>
      <c r="AU322" s="194" t="s">
        <v>81</v>
      </c>
      <c r="AV322" s="191" t="s">
        <v>79</v>
      </c>
      <c r="AW322" s="191" t="s">
        <v>28</v>
      </c>
      <c r="AX322" s="191" t="s">
        <v>71</v>
      </c>
      <c r="AY322" s="194" t="s">
        <v>133</v>
      </c>
    </row>
    <row r="323" spans="1:65" s="199" customFormat="1">
      <c r="B323" s="200"/>
      <c r="D323" s="193" t="s">
        <v>146</v>
      </c>
      <c r="E323" s="201" t="s">
        <v>1</v>
      </c>
      <c r="F323" s="202" t="s">
        <v>79</v>
      </c>
      <c r="H323" s="203">
        <v>1</v>
      </c>
      <c r="L323" s="200"/>
      <c r="M323" s="204"/>
      <c r="N323" s="205"/>
      <c r="O323" s="205"/>
      <c r="P323" s="205"/>
      <c r="Q323" s="205"/>
      <c r="R323" s="205"/>
      <c r="S323" s="205"/>
      <c r="T323" s="206"/>
      <c r="AT323" s="201" t="s">
        <v>146</v>
      </c>
      <c r="AU323" s="201" t="s">
        <v>81</v>
      </c>
      <c r="AV323" s="199" t="s">
        <v>81</v>
      </c>
      <c r="AW323" s="199" t="s">
        <v>28</v>
      </c>
      <c r="AX323" s="199" t="s">
        <v>71</v>
      </c>
      <c r="AY323" s="201" t="s">
        <v>133</v>
      </c>
    </row>
    <row r="324" spans="1:65" s="207" customFormat="1">
      <c r="B324" s="208"/>
      <c r="D324" s="193" t="s">
        <v>146</v>
      </c>
      <c r="E324" s="209" t="s">
        <v>1</v>
      </c>
      <c r="F324" s="210" t="s">
        <v>149</v>
      </c>
      <c r="H324" s="211">
        <v>1</v>
      </c>
      <c r="L324" s="208"/>
      <c r="M324" s="212"/>
      <c r="N324" s="213"/>
      <c r="O324" s="213"/>
      <c r="P324" s="213"/>
      <c r="Q324" s="213"/>
      <c r="R324" s="213"/>
      <c r="S324" s="213"/>
      <c r="T324" s="214"/>
      <c r="AT324" s="209" t="s">
        <v>146</v>
      </c>
      <c r="AU324" s="209" t="s">
        <v>81</v>
      </c>
      <c r="AV324" s="207" t="s">
        <v>140</v>
      </c>
      <c r="AW324" s="207" t="s">
        <v>28</v>
      </c>
      <c r="AX324" s="207" t="s">
        <v>79</v>
      </c>
      <c r="AY324" s="209" t="s">
        <v>133</v>
      </c>
    </row>
    <row r="325" spans="1:65" s="94" customFormat="1" ht="16.5" customHeight="1">
      <c r="A325" s="91"/>
      <c r="B325" s="92"/>
      <c r="C325" s="176" t="s">
        <v>475</v>
      </c>
      <c r="D325" s="176" t="s">
        <v>136</v>
      </c>
      <c r="E325" s="177" t="s">
        <v>476</v>
      </c>
      <c r="F325" s="178" t="s">
        <v>477</v>
      </c>
      <c r="G325" s="179" t="s">
        <v>472</v>
      </c>
      <c r="H325" s="180">
        <v>1</v>
      </c>
      <c r="I325" s="181"/>
      <c r="J325" s="182">
        <f>ROUND(I325*H325,2)</f>
        <v>0</v>
      </c>
      <c r="K325" s="183"/>
      <c r="L325" s="92"/>
      <c r="M325" s="184" t="s">
        <v>1</v>
      </c>
      <c r="N325" s="185" t="s">
        <v>36</v>
      </c>
      <c r="O325" s="186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91"/>
      <c r="V325" s="91"/>
      <c r="W325" s="91"/>
      <c r="X325" s="91"/>
      <c r="Y325" s="91"/>
      <c r="Z325" s="91"/>
      <c r="AA325" s="91"/>
      <c r="AB325" s="91"/>
      <c r="AC325" s="91"/>
      <c r="AD325" s="91"/>
      <c r="AE325" s="91"/>
      <c r="AR325" s="189" t="s">
        <v>140</v>
      </c>
      <c r="AT325" s="189" t="s">
        <v>136</v>
      </c>
      <c r="AU325" s="189" t="s">
        <v>81</v>
      </c>
      <c r="AY325" s="83" t="s">
        <v>133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83" t="s">
        <v>79</v>
      </c>
      <c r="BK325" s="190">
        <f>ROUND(I325*H325,2)</f>
        <v>0</v>
      </c>
      <c r="BL325" s="83" t="s">
        <v>140</v>
      </c>
      <c r="BM325" s="189" t="s">
        <v>478</v>
      </c>
    </row>
    <row r="326" spans="1:65" s="191" customFormat="1" ht="33.75">
      <c r="B326" s="192"/>
      <c r="D326" s="193" t="s">
        <v>146</v>
      </c>
      <c r="E326" s="194" t="s">
        <v>1</v>
      </c>
      <c r="F326" s="195" t="s">
        <v>479</v>
      </c>
      <c r="H326" s="194" t="s">
        <v>1</v>
      </c>
      <c r="L326" s="192"/>
      <c r="M326" s="196"/>
      <c r="N326" s="197"/>
      <c r="O326" s="197"/>
      <c r="P326" s="197"/>
      <c r="Q326" s="197"/>
      <c r="R326" s="197"/>
      <c r="S326" s="197"/>
      <c r="T326" s="198"/>
      <c r="AT326" s="194" t="s">
        <v>146</v>
      </c>
      <c r="AU326" s="194" t="s">
        <v>81</v>
      </c>
      <c r="AV326" s="191" t="s">
        <v>79</v>
      </c>
      <c r="AW326" s="191" t="s">
        <v>28</v>
      </c>
      <c r="AX326" s="191" t="s">
        <v>71</v>
      </c>
      <c r="AY326" s="194" t="s">
        <v>133</v>
      </c>
    </row>
    <row r="327" spans="1:65" s="191" customFormat="1" ht="33.75">
      <c r="B327" s="192"/>
      <c r="D327" s="193" t="s">
        <v>146</v>
      </c>
      <c r="E327" s="194" t="s">
        <v>1</v>
      </c>
      <c r="F327" s="195" t="s">
        <v>480</v>
      </c>
      <c r="H327" s="194" t="s">
        <v>1</v>
      </c>
      <c r="L327" s="192"/>
      <c r="M327" s="196"/>
      <c r="N327" s="197"/>
      <c r="O327" s="197"/>
      <c r="P327" s="197"/>
      <c r="Q327" s="197"/>
      <c r="R327" s="197"/>
      <c r="S327" s="197"/>
      <c r="T327" s="198"/>
      <c r="AT327" s="194" t="s">
        <v>146</v>
      </c>
      <c r="AU327" s="194" t="s">
        <v>81</v>
      </c>
      <c r="AV327" s="191" t="s">
        <v>79</v>
      </c>
      <c r="AW327" s="191" t="s">
        <v>28</v>
      </c>
      <c r="AX327" s="191" t="s">
        <v>71</v>
      </c>
      <c r="AY327" s="194" t="s">
        <v>133</v>
      </c>
    </row>
    <row r="328" spans="1:65" s="199" customFormat="1">
      <c r="B328" s="200"/>
      <c r="D328" s="193" t="s">
        <v>146</v>
      </c>
      <c r="E328" s="201" t="s">
        <v>1</v>
      </c>
      <c r="F328" s="202" t="s">
        <v>79</v>
      </c>
      <c r="H328" s="203">
        <v>1</v>
      </c>
      <c r="L328" s="200"/>
      <c r="M328" s="204"/>
      <c r="N328" s="205"/>
      <c r="O328" s="205"/>
      <c r="P328" s="205"/>
      <c r="Q328" s="205"/>
      <c r="R328" s="205"/>
      <c r="S328" s="205"/>
      <c r="T328" s="206"/>
      <c r="AT328" s="201" t="s">
        <v>146</v>
      </c>
      <c r="AU328" s="201" t="s">
        <v>81</v>
      </c>
      <c r="AV328" s="199" t="s">
        <v>81</v>
      </c>
      <c r="AW328" s="199" t="s">
        <v>28</v>
      </c>
      <c r="AX328" s="199" t="s">
        <v>71</v>
      </c>
      <c r="AY328" s="201" t="s">
        <v>133</v>
      </c>
    </row>
    <row r="329" spans="1:65" s="207" customFormat="1">
      <c r="B329" s="208"/>
      <c r="D329" s="193" t="s">
        <v>146</v>
      </c>
      <c r="E329" s="209" t="s">
        <v>1</v>
      </c>
      <c r="F329" s="210" t="s">
        <v>149</v>
      </c>
      <c r="H329" s="211">
        <v>1</v>
      </c>
      <c r="L329" s="208"/>
      <c r="M329" s="212"/>
      <c r="N329" s="213"/>
      <c r="O329" s="213"/>
      <c r="P329" s="213"/>
      <c r="Q329" s="213"/>
      <c r="R329" s="213"/>
      <c r="S329" s="213"/>
      <c r="T329" s="214"/>
      <c r="AT329" s="209" t="s">
        <v>146</v>
      </c>
      <c r="AU329" s="209" t="s">
        <v>81</v>
      </c>
      <c r="AV329" s="207" t="s">
        <v>140</v>
      </c>
      <c r="AW329" s="207" t="s">
        <v>28</v>
      </c>
      <c r="AX329" s="207" t="s">
        <v>79</v>
      </c>
      <c r="AY329" s="209" t="s">
        <v>133</v>
      </c>
    </row>
    <row r="330" spans="1:65" s="94" customFormat="1" ht="16.5" customHeight="1">
      <c r="A330" s="91"/>
      <c r="B330" s="92"/>
      <c r="C330" s="176" t="s">
        <v>481</v>
      </c>
      <c r="D330" s="176" t="s">
        <v>136</v>
      </c>
      <c r="E330" s="177" t="s">
        <v>482</v>
      </c>
      <c r="F330" s="178" t="s">
        <v>483</v>
      </c>
      <c r="G330" s="179" t="s">
        <v>472</v>
      </c>
      <c r="H330" s="180">
        <v>1</v>
      </c>
      <c r="I330" s="181"/>
      <c r="J330" s="182">
        <f>ROUND(I330*H330,2)</f>
        <v>0</v>
      </c>
      <c r="K330" s="183"/>
      <c r="L330" s="92"/>
      <c r="M330" s="184" t="s">
        <v>1</v>
      </c>
      <c r="N330" s="185" t="s">
        <v>36</v>
      </c>
      <c r="O330" s="186"/>
      <c r="P330" s="187">
        <f>O330*H330</f>
        <v>0</v>
      </c>
      <c r="Q330" s="187">
        <v>0</v>
      </c>
      <c r="R330" s="187">
        <f>Q330*H330</f>
        <v>0</v>
      </c>
      <c r="S330" s="187">
        <v>0</v>
      </c>
      <c r="T330" s="188">
        <f>S330*H330</f>
        <v>0</v>
      </c>
      <c r="U330" s="91"/>
      <c r="V330" s="91"/>
      <c r="W330" s="91"/>
      <c r="X330" s="91"/>
      <c r="Y330" s="91"/>
      <c r="Z330" s="91"/>
      <c r="AA330" s="91"/>
      <c r="AB330" s="91"/>
      <c r="AC330" s="91"/>
      <c r="AD330" s="91"/>
      <c r="AE330" s="91"/>
      <c r="AR330" s="189" t="s">
        <v>140</v>
      </c>
      <c r="AT330" s="189" t="s">
        <v>136</v>
      </c>
      <c r="AU330" s="189" t="s">
        <v>81</v>
      </c>
      <c r="AY330" s="83" t="s">
        <v>133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83" t="s">
        <v>79</v>
      </c>
      <c r="BK330" s="190">
        <f>ROUND(I330*H330,2)</f>
        <v>0</v>
      </c>
      <c r="BL330" s="83" t="s">
        <v>140</v>
      </c>
      <c r="BM330" s="189" t="s">
        <v>484</v>
      </c>
    </row>
    <row r="331" spans="1:65" s="191" customFormat="1" ht="33.75">
      <c r="B331" s="192"/>
      <c r="D331" s="193" t="s">
        <v>146</v>
      </c>
      <c r="E331" s="194" t="s">
        <v>1</v>
      </c>
      <c r="F331" s="195" t="s">
        <v>485</v>
      </c>
      <c r="H331" s="194" t="s">
        <v>1</v>
      </c>
      <c r="L331" s="192"/>
      <c r="M331" s="196"/>
      <c r="N331" s="197"/>
      <c r="O331" s="197"/>
      <c r="P331" s="197"/>
      <c r="Q331" s="197"/>
      <c r="R331" s="197"/>
      <c r="S331" s="197"/>
      <c r="T331" s="198"/>
      <c r="AT331" s="194" t="s">
        <v>146</v>
      </c>
      <c r="AU331" s="194" t="s">
        <v>81</v>
      </c>
      <c r="AV331" s="191" t="s">
        <v>79</v>
      </c>
      <c r="AW331" s="191" t="s">
        <v>28</v>
      </c>
      <c r="AX331" s="191" t="s">
        <v>71</v>
      </c>
      <c r="AY331" s="194" t="s">
        <v>133</v>
      </c>
    </row>
    <row r="332" spans="1:65" s="191" customFormat="1" ht="22.5">
      <c r="B332" s="192"/>
      <c r="D332" s="193" t="s">
        <v>146</v>
      </c>
      <c r="E332" s="194" t="s">
        <v>1</v>
      </c>
      <c r="F332" s="195" t="s">
        <v>486</v>
      </c>
      <c r="H332" s="194" t="s">
        <v>1</v>
      </c>
      <c r="L332" s="192"/>
      <c r="M332" s="196"/>
      <c r="N332" s="197"/>
      <c r="O332" s="197"/>
      <c r="P332" s="197"/>
      <c r="Q332" s="197"/>
      <c r="R332" s="197"/>
      <c r="S332" s="197"/>
      <c r="T332" s="198"/>
      <c r="AT332" s="194" t="s">
        <v>146</v>
      </c>
      <c r="AU332" s="194" t="s">
        <v>81</v>
      </c>
      <c r="AV332" s="191" t="s">
        <v>79</v>
      </c>
      <c r="AW332" s="191" t="s">
        <v>28</v>
      </c>
      <c r="AX332" s="191" t="s">
        <v>71</v>
      </c>
      <c r="AY332" s="194" t="s">
        <v>133</v>
      </c>
    </row>
    <row r="333" spans="1:65" s="199" customFormat="1">
      <c r="B333" s="200"/>
      <c r="D333" s="193" t="s">
        <v>146</v>
      </c>
      <c r="E333" s="201" t="s">
        <v>1</v>
      </c>
      <c r="F333" s="202" t="s">
        <v>79</v>
      </c>
      <c r="H333" s="203">
        <v>1</v>
      </c>
      <c r="L333" s="200"/>
      <c r="M333" s="204"/>
      <c r="N333" s="205"/>
      <c r="O333" s="205"/>
      <c r="P333" s="205"/>
      <c r="Q333" s="205"/>
      <c r="R333" s="205"/>
      <c r="S333" s="205"/>
      <c r="T333" s="206"/>
      <c r="AT333" s="201" t="s">
        <v>146</v>
      </c>
      <c r="AU333" s="201" t="s">
        <v>81</v>
      </c>
      <c r="AV333" s="199" t="s">
        <v>81</v>
      </c>
      <c r="AW333" s="199" t="s">
        <v>28</v>
      </c>
      <c r="AX333" s="199" t="s">
        <v>71</v>
      </c>
      <c r="AY333" s="201" t="s">
        <v>133</v>
      </c>
    </row>
    <row r="334" spans="1:65" s="207" customFormat="1">
      <c r="B334" s="208"/>
      <c r="D334" s="193" t="s">
        <v>146</v>
      </c>
      <c r="E334" s="209" t="s">
        <v>1</v>
      </c>
      <c r="F334" s="210" t="s">
        <v>149</v>
      </c>
      <c r="H334" s="211">
        <v>1</v>
      </c>
      <c r="L334" s="208"/>
      <c r="M334" s="212"/>
      <c r="N334" s="213"/>
      <c r="O334" s="213"/>
      <c r="P334" s="213"/>
      <c r="Q334" s="213"/>
      <c r="R334" s="213"/>
      <c r="S334" s="213"/>
      <c r="T334" s="214"/>
      <c r="AT334" s="209" t="s">
        <v>146</v>
      </c>
      <c r="AU334" s="209" t="s">
        <v>81</v>
      </c>
      <c r="AV334" s="207" t="s">
        <v>140</v>
      </c>
      <c r="AW334" s="207" t="s">
        <v>28</v>
      </c>
      <c r="AX334" s="207" t="s">
        <v>79</v>
      </c>
      <c r="AY334" s="209" t="s">
        <v>133</v>
      </c>
    </row>
    <row r="335" spans="1:65" s="94" customFormat="1" ht="16.5" customHeight="1">
      <c r="A335" s="91"/>
      <c r="B335" s="92"/>
      <c r="C335" s="176" t="s">
        <v>487</v>
      </c>
      <c r="D335" s="176" t="s">
        <v>136</v>
      </c>
      <c r="E335" s="177" t="s">
        <v>488</v>
      </c>
      <c r="F335" s="178" t="s">
        <v>489</v>
      </c>
      <c r="G335" s="179" t="s">
        <v>472</v>
      </c>
      <c r="H335" s="180">
        <v>1</v>
      </c>
      <c r="I335" s="181"/>
      <c r="J335" s="182">
        <f>ROUND(I335*H335,2)</f>
        <v>0</v>
      </c>
      <c r="K335" s="183"/>
      <c r="L335" s="92"/>
      <c r="M335" s="184" t="s">
        <v>1</v>
      </c>
      <c r="N335" s="185" t="s">
        <v>36</v>
      </c>
      <c r="O335" s="186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91"/>
      <c r="V335" s="91"/>
      <c r="W335" s="91"/>
      <c r="X335" s="91"/>
      <c r="Y335" s="91"/>
      <c r="Z335" s="91"/>
      <c r="AA335" s="91"/>
      <c r="AB335" s="91"/>
      <c r="AC335" s="91"/>
      <c r="AD335" s="91"/>
      <c r="AE335" s="91"/>
      <c r="AR335" s="189" t="s">
        <v>140</v>
      </c>
      <c r="AT335" s="189" t="s">
        <v>136</v>
      </c>
      <c r="AU335" s="189" t="s">
        <v>81</v>
      </c>
      <c r="AY335" s="83" t="s">
        <v>133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83" t="s">
        <v>79</v>
      </c>
      <c r="BK335" s="190">
        <f>ROUND(I335*H335,2)</f>
        <v>0</v>
      </c>
      <c r="BL335" s="83" t="s">
        <v>140</v>
      </c>
      <c r="BM335" s="189" t="s">
        <v>490</v>
      </c>
    </row>
    <row r="336" spans="1:65" s="191" customFormat="1">
      <c r="B336" s="192"/>
      <c r="D336" s="193" t="s">
        <v>146</v>
      </c>
      <c r="E336" s="194" t="s">
        <v>1</v>
      </c>
      <c r="F336" s="195" t="s">
        <v>491</v>
      </c>
      <c r="H336" s="194" t="s">
        <v>1</v>
      </c>
      <c r="L336" s="192"/>
      <c r="M336" s="196"/>
      <c r="N336" s="197"/>
      <c r="O336" s="197"/>
      <c r="P336" s="197"/>
      <c r="Q336" s="197"/>
      <c r="R336" s="197"/>
      <c r="S336" s="197"/>
      <c r="T336" s="198"/>
      <c r="AT336" s="194" t="s">
        <v>146</v>
      </c>
      <c r="AU336" s="194" t="s">
        <v>81</v>
      </c>
      <c r="AV336" s="191" t="s">
        <v>79</v>
      </c>
      <c r="AW336" s="191" t="s">
        <v>28</v>
      </c>
      <c r="AX336" s="191" t="s">
        <v>71</v>
      </c>
      <c r="AY336" s="194" t="s">
        <v>133</v>
      </c>
    </row>
    <row r="337" spans="1:65" s="199" customFormat="1">
      <c r="B337" s="200"/>
      <c r="D337" s="193" t="s">
        <v>146</v>
      </c>
      <c r="E337" s="201" t="s">
        <v>1</v>
      </c>
      <c r="F337" s="202" t="s">
        <v>79</v>
      </c>
      <c r="H337" s="203">
        <v>1</v>
      </c>
      <c r="L337" s="200"/>
      <c r="M337" s="204"/>
      <c r="N337" s="205"/>
      <c r="O337" s="205"/>
      <c r="P337" s="205"/>
      <c r="Q337" s="205"/>
      <c r="R337" s="205"/>
      <c r="S337" s="205"/>
      <c r="T337" s="206"/>
      <c r="AT337" s="201" t="s">
        <v>146</v>
      </c>
      <c r="AU337" s="201" t="s">
        <v>81</v>
      </c>
      <c r="AV337" s="199" t="s">
        <v>81</v>
      </c>
      <c r="AW337" s="199" t="s">
        <v>28</v>
      </c>
      <c r="AX337" s="199" t="s">
        <v>71</v>
      </c>
      <c r="AY337" s="201" t="s">
        <v>133</v>
      </c>
    </row>
    <row r="338" spans="1:65" s="207" customFormat="1">
      <c r="B338" s="208"/>
      <c r="D338" s="193" t="s">
        <v>146</v>
      </c>
      <c r="E338" s="209" t="s">
        <v>1</v>
      </c>
      <c r="F338" s="210" t="s">
        <v>149</v>
      </c>
      <c r="H338" s="211">
        <v>1</v>
      </c>
      <c r="L338" s="208"/>
      <c r="M338" s="212"/>
      <c r="N338" s="213"/>
      <c r="O338" s="213"/>
      <c r="P338" s="213"/>
      <c r="Q338" s="213"/>
      <c r="R338" s="213"/>
      <c r="S338" s="213"/>
      <c r="T338" s="214"/>
      <c r="AT338" s="209" t="s">
        <v>146</v>
      </c>
      <c r="AU338" s="209" t="s">
        <v>81</v>
      </c>
      <c r="AV338" s="207" t="s">
        <v>140</v>
      </c>
      <c r="AW338" s="207" t="s">
        <v>28</v>
      </c>
      <c r="AX338" s="207" t="s">
        <v>79</v>
      </c>
      <c r="AY338" s="209" t="s">
        <v>133</v>
      </c>
    </row>
    <row r="339" spans="1:65" s="163" customFormat="1" ht="22.9" customHeight="1">
      <c r="B339" s="164"/>
      <c r="D339" s="165" t="s">
        <v>70</v>
      </c>
      <c r="E339" s="174" t="s">
        <v>492</v>
      </c>
      <c r="F339" s="174" t="s">
        <v>493</v>
      </c>
      <c r="J339" s="175">
        <f>BK339</f>
        <v>0</v>
      </c>
      <c r="L339" s="164"/>
      <c r="M339" s="168"/>
      <c r="N339" s="169"/>
      <c r="O339" s="169"/>
      <c r="P339" s="170">
        <f>SUM(P340:P353)</f>
        <v>0</v>
      </c>
      <c r="Q339" s="169"/>
      <c r="R339" s="170">
        <f>SUM(R340:R353)</f>
        <v>0</v>
      </c>
      <c r="S339" s="169"/>
      <c r="T339" s="171">
        <f>SUM(T340:T353)</f>
        <v>0</v>
      </c>
      <c r="AR339" s="165" t="s">
        <v>163</v>
      </c>
      <c r="AT339" s="172" t="s">
        <v>70</v>
      </c>
      <c r="AU339" s="172" t="s">
        <v>79</v>
      </c>
      <c r="AY339" s="165" t="s">
        <v>133</v>
      </c>
      <c r="BK339" s="173">
        <f>SUM(BK340:BK353)</f>
        <v>0</v>
      </c>
    </row>
    <row r="340" spans="1:65" s="94" customFormat="1" ht="16.5" customHeight="1">
      <c r="A340" s="91"/>
      <c r="B340" s="92"/>
      <c r="C340" s="176" t="s">
        <v>494</v>
      </c>
      <c r="D340" s="176" t="s">
        <v>136</v>
      </c>
      <c r="E340" s="177" t="s">
        <v>495</v>
      </c>
      <c r="F340" s="178" t="s">
        <v>496</v>
      </c>
      <c r="G340" s="179" t="s">
        <v>472</v>
      </c>
      <c r="H340" s="180">
        <v>1</v>
      </c>
      <c r="I340" s="181"/>
      <c r="J340" s="182">
        <f>ROUND(I340*H340,2)</f>
        <v>0</v>
      </c>
      <c r="K340" s="183"/>
      <c r="L340" s="92"/>
      <c r="M340" s="184" t="s">
        <v>1</v>
      </c>
      <c r="N340" s="185" t="s">
        <v>36</v>
      </c>
      <c r="O340" s="186"/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U340" s="91"/>
      <c r="V340" s="91"/>
      <c r="W340" s="91"/>
      <c r="X340" s="91"/>
      <c r="Y340" s="91"/>
      <c r="Z340" s="91"/>
      <c r="AA340" s="91"/>
      <c r="AB340" s="91"/>
      <c r="AC340" s="91"/>
      <c r="AD340" s="91"/>
      <c r="AE340" s="91"/>
      <c r="AR340" s="189" t="s">
        <v>140</v>
      </c>
      <c r="AT340" s="189" t="s">
        <v>136</v>
      </c>
      <c r="AU340" s="189" t="s">
        <v>81</v>
      </c>
      <c r="AY340" s="83" t="s">
        <v>133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83" t="s">
        <v>79</v>
      </c>
      <c r="BK340" s="190">
        <f>ROUND(I340*H340,2)</f>
        <v>0</v>
      </c>
      <c r="BL340" s="83" t="s">
        <v>140</v>
      </c>
      <c r="BM340" s="189" t="s">
        <v>497</v>
      </c>
    </row>
    <row r="341" spans="1:65" s="191" customFormat="1" ht="22.5">
      <c r="B341" s="192"/>
      <c r="D341" s="193" t="s">
        <v>146</v>
      </c>
      <c r="E341" s="194" t="s">
        <v>1</v>
      </c>
      <c r="F341" s="195" t="s">
        <v>498</v>
      </c>
      <c r="H341" s="194" t="s">
        <v>1</v>
      </c>
      <c r="L341" s="192"/>
      <c r="M341" s="196"/>
      <c r="N341" s="197"/>
      <c r="O341" s="197"/>
      <c r="P341" s="197"/>
      <c r="Q341" s="197"/>
      <c r="R341" s="197"/>
      <c r="S341" s="197"/>
      <c r="T341" s="198"/>
      <c r="AT341" s="194" t="s">
        <v>146</v>
      </c>
      <c r="AU341" s="194" t="s">
        <v>81</v>
      </c>
      <c r="AV341" s="191" t="s">
        <v>79</v>
      </c>
      <c r="AW341" s="191" t="s">
        <v>28</v>
      </c>
      <c r="AX341" s="191" t="s">
        <v>71</v>
      </c>
      <c r="AY341" s="194" t="s">
        <v>133</v>
      </c>
    </row>
    <row r="342" spans="1:65" s="199" customFormat="1">
      <c r="B342" s="200"/>
      <c r="D342" s="193" t="s">
        <v>146</v>
      </c>
      <c r="E342" s="201" t="s">
        <v>1</v>
      </c>
      <c r="F342" s="202" t="s">
        <v>79</v>
      </c>
      <c r="H342" s="203">
        <v>1</v>
      </c>
      <c r="L342" s="200"/>
      <c r="M342" s="204"/>
      <c r="N342" s="205"/>
      <c r="O342" s="205"/>
      <c r="P342" s="205"/>
      <c r="Q342" s="205"/>
      <c r="R342" s="205"/>
      <c r="S342" s="205"/>
      <c r="T342" s="206"/>
      <c r="AT342" s="201" t="s">
        <v>146</v>
      </c>
      <c r="AU342" s="201" t="s">
        <v>81</v>
      </c>
      <c r="AV342" s="199" t="s">
        <v>81</v>
      </c>
      <c r="AW342" s="199" t="s">
        <v>28</v>
      </c>
      <c r="AX342" s="199" t="s">
        <v>71</v>
      </c>
      <c r="AY342" s="201" t="s">
        <v>133</v>
      </c>
    </row>
    <row r="343" spans="1:65" s="207" customFormat="1">
      <c r="B343" s="208"/>
      <c r="D343" s="193" t="s">
        <v>146</v>
      </c>
      <c r="E343" s="209" t="s">
        <v>1</v>
      </c>
      <c r="F343" s="210" t="s">
        <v>149</v>
      </c>
      <c r="H343" s="211">
        <v>1</v>
      </c>
      <c r="L343" s="208"/>
      <c r="M343" s="212"/>
      <c r="N343" s="213"/>
      <c r="O343" s="213"/>
      <c r="P343" s="213"/>
      <c r="Q343" s="213"/>
      <c r="R343" s="213"/>
      <c r="S343" s="213"/>
      <c r="T343" s="214"/>
      <c r="AT343" s="209" t="s">
        <v>146</v>
      </c>
      <c r="AU343" s="209" t="s">
        <v>81</v>
      </c>
      <c r="AV343" s="207" t="s">
        <v>140</v>
      </c>
      <c r="AW343" s="207" t="s">
        <v>28</v>
      </c>
      <c r="AX343" s="207" t="s">
        <v>79</v>
      </c>
      <c r="AY343" s="209" t="s">
        <v>133</v>
      </c>
    </row>
    <row r="344" spans="1:65" s="94" customFormat="1" ht="16.5" customHeight="1">
      <c r="A344" s="91"/>
      <c r="B344" s="92"/>
      <c r="C344" s="176" t="s">
        <v>499</v>
      </c>
      <c r="D344" s="176" t="s">
        <v>136</v>
      </c>
      <c r="E344" s="177" t="s">
        <v>500</v>
      </c>
      <c r="F344" s="178" t="s">
        <v>501</v>
      </c>
      <c r="G344" s="179" t="s">
        <v>472</v>
      </c>
      <c r="H344" s="180">
        <v>1</v>
      </c>
      <c r="I344" s="181"/>
      <c r="J344" s="182">
        <f>ROUND(I344*H344,2)</f>
        <v>0</v>
      </c>
      <c r="K344" s="183"/>
      <c r="L344" s="92"/>
      <c r="M344" s="184" t="s">
        <v>1</v>
      </c>
      <c r="N344" s="185" t="s">
        <v>36</v>
      </c>
      <c r="O344" s="186"/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91"/>
      <c r="V344" s="91"/>
      <c r="W344" s="91"/>
      <c r="X344" s="91"/>
      <c r="Y344" s="91"/>
      <c r="Z344" s="91"/>
      <c r="AA344" s="91"/>
      <c r="AB344" s="91"/>
      <c r="AC344" s="91"/>
      <c r="AD344" s="91"/>
      <c r="AE344" s="91"/>
      <c r="AR344" s="189" t="s">
        <v>140</v>
      </c>
      <c r="AT344" s="189" t="s">
        <v>136</v>
      </c>
      <c r="AU344" s="189" t="s">
        <v>81</v>
      </c>
      <c r="AY344" s="83" t="s">
        <v>133</v>
      </c>
      <c r="BE344" s="190">
        <f>IF(N344="základní",J344,0)</f>
        <v>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83" t="s">
        <v>79</v>
      </c>
      <c r="BK344" s="190">
        <f>ROUND(I344*H344,2)</f>
        <v>0</v>
      </c>
      <c r="BL344" s="83" t="s">
        <v>140</v>
      </c>
      <c r="BM344" s="189" t="s">
        <v>502</v>
      </c>
    </row>
    <row r="345" spans="1:65" s="191" customFormat="1" ht="33.75">
      <c r="B345" s="192"/>
      <c r="D345" s="193" t="s">
        <v>146</v>
      </c>
      <c r="E345" s="194" t="s">
        <v>1</v>
      </c>
      <c r="F345" s="195" t="s">
        <v>503</v>
      </c>
      <c r="H345" s="194" t="s">
        <v>1</v>
      </c>
      <c r="L345" s="192"/>
      <c r="M345" s="196"/>
      <c r="N345" s="197"/>
      <c r="O345" s="197"/>
      <c r="P345" s="197"/>
      <c r="Q345" s="197"/>
      <c r="R345" s="197"/>
      <c r="S345" s="197"/>
      <c r="T345" s="198"/>
      <c r="AT345" s="194" t="s">
        <v>146</v>
      </c>
      <c r="AU345" s="194" t="s">
        <v>81</v>
      </c>
      <c r="AV345" s="191" t="s">
        <v>79</v>
      </c>
      <c r="AW345" s="191" t="s">
        <v>28</v>
      </c>
      <c r="AX345" s="191" t="s">
        <v>71</v>
      </c>
      <c r="AY345" s="194" t="s">
        <v>133</v>
      </c>
    </row>
    <row r="346" spans="1:65" s="191" customFormat="1" ht="33.75">
      <c r="B346" s="192"/>
      <c r="D346" s="193" t="s">
        <v>146</v>
      </c>
      <c r="E346" s="194" t="s">
        <v>1</v>
      </c>
      <c r="F346" s="195" t="s">
        <v>504</v>
      </c>
      <c r="H346" s="194" t="s">
        <v>1</v>
      </c>
      <c r="L346" s="192"/>
      <c r="M346" s="196"/>
      <c r="N346" s="197"/>
      <c r="O346" s="197"/>
      <c r="P346" s="197"/>
      <c r="Q346" s="197"/>
      <c r="R346" s="197"/>
      <c r="S346" s="197"/>
      <c r="T346" s="198"/>
      <c r="AT346" s="194" t="s">
        <v>146</v>
      </c>
      <c r="AU346" s="194" t="s">
        <v>81</v>
      </c>
      <c r="AV346" s="191" t="s">
        <v>79</v>
      </c>
      <c r="AW346" s="191" t="s">
        <v>28</v>
      </c>
      <c r="AX346" s="191" t="s">
        <v>71</v>
      </c>
      <c r="AY346" s="194" t="s">
        <v>133</v>
      </c>
    </row>
    <row r="347" spans="1:65" s="191" customFormat="1">
      <c r="B347" s="192"/>
      <c r="D347" s="193" t="s">
        <v>146</v>
      </c>
      <c r="E347" s="194" t="s">
        <v>1</v>
      </c>
      <c r="F347" s="195" t="s">
        <v>505</v>
      </c>
      <c r="H347" s="194" t="s">
        <v>1</v>
      </c>
      <c r="L347" s="192"/>
      <c r="M347" s="196"/>
      <c r="N347" s="197"/>
      <c r="O347" s="197"/>
      <c r="P347" s="197"/>
      <c r="Q347" s="197"/>
      <c r="R347" s="197"/>
      <c r="S347" s="197"/>
      <c r="T347" s="198"/>
      <c r="AT347" s="194" t="s">
        <v>146</v>
      </c>
      <c r="AU347" s="194" t="s">
        <v>81</v>
      </c>
      <c r="AV347" s="191" t="s">
        <v>79</v>
      </c>
      <c r="AW347" s="191" t="s">
        <v>28</v>
      </c>
      <c r="AX347" s="191" t="s">
        <v>71</v>
      </c>
      <c r="AY347" s="194" t="s">
        <v>133</v>
      </c>
    </row>
    <row r="348" spans="1:65" s="199" customFormat="1">
      <c r="B348" s="200"/>
      <c r="D348" s="193" t="s">
        <v>146</v>
      </c>
      <c r="E348" s="201" t="s">
        <v>1</v>
      </c>
      <c r="F348" s="202" t="s">
        <v>79</v>
      </c>
      <c r="H348" s="203">
        <v>1</v>
      </c>
      <c r="L348" s="200"/>
      <c r="M348" s="204"/>
      <c r="N348" s="205"/>
      <c r="O348" s="205"/>
      <c r="P348" s="205"/>
      <c r="Q348" s="205"/>
      <c r="R348" s="205"/>
      <c r="S348" s="205"/>
      <c r="T348" s="206"/>
      <c r="AT348" s="201" t="s">
        <v>146</v>
      </c>
      <c r="AU348" s="201" t="s">
        <v>81</v>
      </c>
      <c r="AV348" s="199" t="s">
        <v>81</v>
      </c>
      <c r="AW348" s="199" t="s">
        <v>28</v>
      </c>
      <c r="AX348" s="199" t="s">
        <v>71</v>
      </c>
      <c r="AY348" s="201" t="s">
        <v>133</v>
      </c>
    </row>
    <row r="349" spans="1:65" s="207" customFormat="1">
      <c r="B349" s="208"/>
      <c r="D349" s="193" t="s">
        <v>146</v>
      </c>
      <c r="E349" s="209" t="s">
        <v>1</v>
      </c>
      <c r="F349" s="210" t="s">
        <v>149</v>
      </c>
      <c r="H349" s="211">
        <v>1</v>
      </c>
      <c r="L349" s="208"/>
      <c r="M349" s="212"/>
      <c r="N349" s="213"/>
      <c r="O349" s="213"/>
      <c r="P349" s="213"/>
      <c r="Q349" s="213"/>
      <c r="R349" s="213"/>
      <c r="S349" s="213"/>
      <c r="T349" s="214"/>
      <c r="AT349" s="209" t="s">
        <v>146</v>
      </c>
      <c r="AU349" s="209" t="s">
        <v>81</v>
      </c>
      <c r="AV349" s="207" t="s">
        <v>140</v>
      </c>
      <c r="AW349" s="207" t="s">
        <v>28</v>
      </c>
      <c r="AX349" s="207" t="s">
        <v>79</v>
      </c>
      <c r="AY349" s="209" t="s">
        <v>133</v>
      </c>
    </row>
    <row r="350" spans="1:65" s="94" customFormat="1" ht="16.5" customHeight="1">
      <c r="A350" s="91"/>
      <c r="B350" s="92"/>
      <c r="C350" s="176" t="s">
        <v>506</v>
      </c>
      <c r="D350" s="176" t="s">
        <v>136</v>
      </c>
      <c r="E350" s="177" t="s">
        <v>507</v>
      </c>
      <c r="F350" s="178" t="s">
        <v>508</v>
      </c>
      <c r="G350" s="179" t="s">
        <v>472</v>
      </c>
      <c r="H350" s="180">
        <v>1</v>
      </c>
      <c r="I350" s="181"/>
      <c r="J350" s="182">
        <f>ROUND(I350*H350,2)</f>
        <v>0</v>
      </c>
      <c r="K350" s="183"/>
      <c r="L350" s="92"/>
      <c r="M350" s="184" t="s">
        <v>1</v>
      </c>
      <c r="N350" s="185" t="s">
        <v>36</v>
      </c>
      <c r="O350" s="186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91"/>
      <c r="V350" s="91"/>
      <c r="W350" s="91"/>
      <c r="X350" s="91"/>
      <c r="Y350" s="91"/>
      <c r="Z350" s="91"/>
      <c r="AA350" s="91"/>
      <c r="AB350" s="91"/>
      <c r="AC350" s="91"/>
      <c r="AD350" s="91"/>
      <c r="AE350" s="91"/>
      <c r="AR350" s="189" t="s">
        <v>140</v>
      </c>
      <c r="AT350" s="189" t="s">
        <v>136</v>
      </c>
      <c r="AU350" s="189" t="s">
        <v>81</v>
      </c>
      <c r="AY350" s="83" t="s">
        <v>133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83" t="s">
        <v>79</v>
      </c>
      <c r="BK350" s="190">
        <f>ROUND(I350*H350,2)</f>
        <v>0</v>
      </c>
      <c r="BL350" s="83" t="s">
        <v>140</v>
      </c>
      <c r="BM350" s="189" t="s">
        <v>509</v>
      </c>
    </row>
    <row r="351" spans="1:65" s="191" customFormat="1" ht="33.75">
      <c r="B351" s="192"/>
      <c r="D351" s="193" t="s">
        <v>146</v>
      </c>
      <c r="E351" s="194" t="s">
        <v>1</v>
      </c>
      <c r="F351" s="195" t="s">
        <v>510</v>
      </c>
      <c r="H351" s="194" t="s">
        <v>1</v>
      </c>
      <c r="L351" s="192"/>
      <c r="M351" s="196"/>
      <c r="N351" s="197"/>
      <c r="O351" s="197"/>
      <c r="P351" s="197"/>
      <c r="Q351" s="197"/>
      <c r="R351" s="197"/>
      <c r="S351" s="197"/>
      <c r="T351" s="198"/>
      <c r="AT351" s="194" t="s">
        <v>146</v>
      </c>
      <c r="AU351" s="194" t="s">
        <v>81</v>
      </c>
      <c r="AV351" s="191" t="s">
        <v>79</v>
      </c>
      <c r="AW351" s="191" t="s">
        <v>28</v>
      </c>
      <c r="AX351" s="191" t="s">
        <v>71</v>
      </c>
      <c r="AY351" s="194" t="s">
        <v>133</v>
      </c>
    </row>
    <row r="352" spans="1:65" s="199" customFormat="1">
      <c r="B352" s="200"/>
      <c r="D352" s="193" t="s">
        <v>146</v>
      </c>
      <c r="E352" s="201" t="s">
        <v>1</v>
      </c>
      <c r="F352" s="202" t="s">
        <v>79</v>
      </c>
      <c r="H352" s="203">
        <v>1</v>
      </c>
      <c r="L352" s="200"/>
      <c r="M352" s="204"/>
      <c r="N352" s="205"/>
      <c r="O352" s="205"/>
      <c r="P352" s="205"/>
      <c r="Q352" s="205"/>
      <c r="R352" s="205"/>
      <c r="S352" s="205"/>
      <c r="T352" s="206"/>
      <c r="AT352" s="201" t="s">
        <v>146</v>
      </c>
      <c r="AU352" s="201" t="s">
        <v>81</v>
      </c>
      <c r="AV352" s="199" t="s">
        <v>81</v>
      </c>
      <c r="AW352" s="199" t="s">
        <v>28</v>
      </c>
      <c r="AX352" s="199" t="s">
        <v>71</v>
      </c>
      <c r="AY352" s="201" t="s">
        <v>133</v>
      </c>
    </row>
    <row r="353" spans="1:51" s="207" customFormat="1">
      <c r="B353" s="208"/>
      <c r="D353" s="193" t="s">
        <v>146</v>
      </c>
      <c r="E353" s="209" t="s">
        <v>1</v>
      </c>
      <c r="F353" s="210" t="s">
        <v>149</v>
      </c>
      <c r="H353" s="211">
        <v>1</v>
      </c>
      <c r="L353" s="208"/>
      <c r="M353" s="227"/>
      <c r="N353" s="228"/>
      <c r="O353" s="228"/>
      <c r="P353" s="228"/>
      <c r="Q353" s="228"/>
      <c r="R353" s="228"/>
      <c r="S353" s="228"/>
      <c r="T353" s="229"/>
      <c r="AT353" s="209" t="s">
        <v>146</v>
      </c>
      <c r="AU353" s="209" t="s">
        <v>81</v>
      </c>
      <c r="AV353" s="207" t="s">
        <v>140</v>
      </c>
      <c r="AW353" s="207" t="s">
        <v>28</v>
      </c>
      <c r="AX353" s="207" t="s">
        <v>79</v>
      </c>
      <c r="AY353" s="209" t="s">
        <v>133</v>
      </c>
    </row>
    <row r="354" spans="1:51" s="94" customFormat="1" ht="6.95" customHeight="1">
      <c r="A354" s="91"/>
      <c r="B354" s="126"/>
      <c r="C354" s="127"/>
      <c r="D354" s="127"/>
      <c r="E354" s="127"/>
      <c r="F354" s="127"/>
      <c r="G354" s="127"/>
      <c r="H354" s="127"/>
      <c r="I354" s="127"/>
      <c r="J354" s="127"/>
      <c r="K354" s="127"/>
      <c r="L354" s="92"/>
      <c r="M354" s="91"/>
      <c r="O354" s="91"/>
      <c r="P354" s="91"/>
      <c r="Q354" s="91"/>
      <c r="R354" s="91"/>
      <c r="S354" s="91"/>
      <c r="T354" s="91"/>
      <c r="U354" s="91"/>
      <c r="V354" s="91"/>
      <c r="W354" s="91"/>
      <c r="X354" s="91"/>
      <c r="Y354" s="91"/>
      <c r="Z354" s="91"/>
      <c r="AA354" s="91"/>
      <c r="AB354" s="91"/>
      <c r="AC354" s="91"/>
      <c r="AD354" s="91"/>
      <c r="AE354" s="91"/>
    </row>
  </sheetData>
  <sheetProtection algorithmName="SHA-512" hashValue="Cauc9ocR+iLNmFFYUGBSuIC2OyDAHf67Pd44hzKu/hHnFZZz0VrQJm1MffQPGMpkhuTXpSZcN2KCGO6m9D9C3A==" saltValue="v2ipUZUrfnZn+opPJrNhog==" spinCount="100000" sheet="1" objects="1" scenarios="1"/>
  <protectedRanges>
    <protectedRange sqref="C314:H354" name="Oblast11" securityDescriptor="O:WDG:WDD:(A;;CC;;;WD)"/>
    <protectedRange sqref="C312:G312" name="Oblast10"/>
    <protectedRange sqref="C283:H311" name="Oblast9"/>
    <protectedRange sqref="C281:G281" name="Oblast8"/>
    <protectedRange sqref="C261:H280" name="Oblast7"/>
    <protectedRange sqref="C259:G259" name="Oblast6"/>
    <protectedRange sqref="C239:H258" name="Oblast5"/>
    <protectedRange sqref="C237:G237" name="Oblast4"/>
    <protectedRange sqref="C199:H236" name="Oblast3"/>
    <protectedRange sqref="C197:G197" name="Oblast2"/>
    <protectedRange sqref="C138:H196" name="Oblast1"/>
  </protectedRanges>
  <autoFilter ref="C134:K353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7"/>
  <sheetViews>
    <sheetView showGridLines="0" topLeftCell="A125" workbookViewId="0">
      <selection activeCell="Y153" sqref="Y153"/>
    </sheetView>
  </sheetViews>
  <sheetFormatPr defaultRowHeight="11.25"/>
  <cols>
    <col min="1" max="1" width="8.33203125" style="81" customWidth="1"/>
    <col min="2" max="2" width="1.1640625" style="81" customWidth="1"/>
    <col min="3" max="3" width="4.1640625" style="81" customWidth="1"/>
    <col min="4" max="4" width="4.33203125" style="81" customWidth="1"/>
    <col min="5" max="5" width="17.1640625" style="81" customWidth="1"/>
    <col min="6" max="6" width="50.83203125" style="81" customWidth="1"/>
    <col min="7" max="7" width="7.5" style="81" customWidth="1"/>
    <col min="8" max="8" width="14" style="81" customWidth="1"/>
    <col min="9" max="9" width="15.83203125" style="81" customWidth="1"/>
    <col min="10" max="10" width="22.33203125" style="81" customWidth="1"/>
    <col min="11" max="11" width="22.33203125" style="81" hidden="1" customWidth="1"/>
    <col min="12" max="12" width="9.33203125" style="81" customWidth="1"/>
    <col min="13" max="13" width="10.83203125" style="81" hidden="1" customWidth="1"/>
    <col min="14" max="14" width="9.33203125" style="81" hidden="1"/>
    <col min="15" max="20" width="14.1640625" style="81" hidden="1" customWidth="1"/>
    <col min="21" max="21" width="16.33203125" style="81" hidden="1" customWidth="1"/>
    <col min="22" max="22" width="12.33203125" style="81" customWidth="1"/>
    <col min="23" max="23" width="16.33203125" style="81" customWidth="1"/>
    <col min="24" max="24" width="12.33203125" style="81" customWidth="1"/>
    <col min="25" max="25" width="15" style="81" customWidth="1"/>
    <col min="26" max="26" width="11" style="81" customWidth="1"/>
    <col min="27" max="27" width="15" style="81" customWidth="1"/>
    <col min="28" max="28" width="16.33203125" style="81" customWidth="1"/>
    <col min="29" max="29" width="11" style="81" customWidth="1"/>
    <col min="30" max="30" width="15" style="81" customWidth="1"/>
    <col min="31" max="31" width="16.33203125" style="81" customWidth="1"/>
    <col min="32" max="43" width="9.33203125" style="81"/>
    <col min="44" max="65" width="9.33203125" style="81" hidden="1"/>
    <col min="66" max="16384" width="9.33203125" style="81"/>
  </cols>
  <sheetData>
    <row r="2" spans="1:46" ht="36.950000000000003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83" t="s">
        <v>84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81</v>
      </c>
    </row>
    <row r="4" spans="1:46" ht="24.95" customHeight="1">
      <c r="B4" s="86"/>
      <c r="D4" s="87" t="s">
        <v>91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89" t="s">
        <v>16</v>
      </c>
      <c r="L6" s="86"/>
    </row>
    <row r="7" spans="1:46" ht="16.5" customHeight="1">
      <c r="B7" s="86"/>
      <c r="E7" s="271" t="str">
        <f>'Rekapitulace stavby'!K6</f>
        <v>ZŠ Vyhlídka Valašské Meziříčí-Rozvoj klíčových kompetencí v oblasti počítačových a jazykových technologií</v>
      </c>
      <c r="F7" s="272"/>
      <c r="G7" s="272"/>
      <c r="H7" s="272"/>
      <c r="L7" s="86"/>
    </row>
    <row r="8" spans="1:46" s="94" customFormat="1" ht="12" customHeight="1">
      <c r="A8" s="91"/>
      <c r="B8" s="92"/>
      <c r="C8" s="91"/>
      <c r="D8" s="89" t="s">
        <v>92</v>
      </c>
      <c r="E8" s="91"/>
      <c r="F8" s="91"/>
      <c r="G8" s="91"/>
      <c r="H8" s="91"/>
      <c r="I8" s="91"/>
      <c r="J8" s="91"/>
      <c r="K8" s="91"/>
      <c r="L8" s="93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</row>
    <row r="9" spans="1:46" s="94" customFormat="1" ht="16.5" customHeight="1">
      <c r="A9" s="91"/>
      <c r="B9" s="92"/>
      <c r="C9" s="91"/>
      <c r="D9" s="91"/>
      <c r="E9" s="269" t="s">
        <v>511</v>
      </c>
      <c r="F9" s="270"/>
      <c r="G9" s="270"/>
      <c r="H9" s="270"/>
      <c r="I9" s="91"/>
      <c r="J9" s="91"/>
      <c r="K9" s="91"/>
      <c r="L9" s="93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</row>
    <row r="10" spans="1:46" s="94" customFormat="1">
      <c r="A10" s="91"/>
      <c r="B10" s="92"/>
      <c r="C10" s="91"/>
      <c r="D10" s="91"/>
      <c r="E10" s="91"/>
      <c r="F10" s="91"/>
      <c r="G10" s="91"/>
      <c r="H10" s="91"/>
      <c r="I10" s="91"/>
      <c r="J10" s="91"/>
      <c r="K10" s="91"/>
      <c r="L10" s="93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</row>
    <row r="11" spans="1:46" s="94" customFormat="1" ht="12" customHeight="1">
      <c r="A11" s="91"/>
      <c r="B11" s="92"/>
      <c r="C11" s="91"/>
      <c r="D11" s="89" t="s">
        <v>17</v>
      </c>
      <c r="E11" s="91"/>
      <c r="F11" s="96" t="s">
        <v>1</v>
      </c>
      <c r="G11" s="91"/>
      <c r="H11" s="91"/>
      <c r="I11" s="89" t="s">
        <v>18</v>
      </c>
      <c r="J11" s="96" t="s">
        <v>1</v>
      </c>
      <c r="K11" s="91"/>
      <c r="L11" s="93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</row>
    <row r="12" spans="1:46" s="94" customFormat="1" ht="12" customHeight="1">
      <c r="A12" s="91"/>
      <c r="B12" s="92"/>
      <c r="C12" s="91"/>
      <c r="D12" s="89" t="s">
        <v>19</v>
      </c>
      <c r="E12" s="91"/>
      <c r="F12" s="96" t="s">
        <v>20</v>
      </c>
      <c r="G12" s="91"/>
      <c r="H12" s="91"/>
      <c r="I12" s="89" t="s">
        <v>21</v>
      </c>
      <c r="J12" s="97">
        <f>'Rekapitulace stavby'!AN8</f>
        <v>44658</v>
      </c>
      <c r="K12" s="91"/>
      <c r="L12" s="93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</row>
    <row r="13" spans="1:46" s="94" customFormat="1" ht="10.9" customHeight="1">
      <c r="A13" s="91"/>
      <c r="B13" s="92"/>
      <c r="C13" s="91"/>
      <c r="D13" s="91"/>
      <c r="E13" s="91"/>
      <c r="F13" s="91"/>
      <c r="G13" s="91"/>
      <c r="H13" s="91"/>
      <c r="I13" s="91"/>
      <c r="J13" s="91"/>
      <c r="K13" s="91"/>
      <c r="L13" s="93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</row>
    <row r="14" spans="1:46" s="94" customFormat="1" ht="12" customHeight="1">
      <c r="A14" s="91"/>
      <c r="B14" s="92"/>
      <c r="C14" s="91"/>
      <c r="D14" s="89" t="s">
        <v>22</v>
      </c>
      <c r="E14" s="91"/>
      <c r="F14" s="91"/>
      <c r="G14" s="91"/>
      <c r="H14" s="91"/>
      <c r="I14" s="89" t="s">
        <v>23</v>
      </c>
      <c r="J14" s="96" t="str">
        <f>IF('Rekapitulace stavby'!AN10="","",'Rekapitulace stavby'!AN10)</f>
        <v/>
      </c>
      <c r="K14" s="91"/>
      <c r="L14" s="93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</row>
    <row r="15" spans="1:46" s="94" customFormat="1" ht="18" customHeight="1">
      <c r="A15" s="91"/>
      <c r="B15" s="92"/>
      <c r="C15" s="91"/>
      <c r="D15" s="91"/>
      <c r="E15" s="96" t="str">
        <f>IF('Rekapitulace stavby'!E11="","",'Rekapitulace stavby'!E11)</f>
        <v xml:space="preserve"> </v>
      </c>
      <c r="F15" s="91"/>
      <c r="G15" s="91"/>
      <c r="H15" s="91"/>
      <c r="I15" s="89" t="s">
        <v>24</v>
      </c>
      <c r="J15" s="96" t="str">
        <f>IF('Rekapitulace stavby'!AN11="","",'Rekapitulace stavby'!AN11)</f>
        <v/>
      </c>
      <c r="K15" s="91"/>
      <c r="L15" s="93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</row>
    <row r="16" spans="1:46" s="94" customFormat="1" ht="6.95" customHeight="1">
      <c r="A16" s="91"/>
      <c r="B16" s="92"/>
      <c r="C16" s="91"/>
      <c r="D16" s="91"/>
      <c r="E16" s="91"/>
      <c r="F16" s="91"/>
      <c r="G16" s="91"/>
      <c r="H16" s="91"/>
      <c r="I16" s="91"/>
      <c r="J16" s="91"/>
      <c r="K16" s="91"/>
      <c r="L16" s="93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</row>
    <row r="17" spans="1:31" s="94" customFormat="1" ht="12" customHeight="1">
      <c r="A17" s="91"/>
      <c r="B17" s="92"/>
      <c r="C17" s="91"/>
      <c r="D17" s="89" t="s">
        <v>25</v>
      </c>
      <c r="E17" s="91"/>
      <c r="F17" s="91"/>
      <c r="G17" s="91"/>
      <c r="H17" s="91"/>
      <c r="I17" s="89" t="s">
        <v>23</v>
      </c>
      <c r="J17" s="100" t="str">
        <f>'Rekapitulace stavby'!AN13</f>
        <v>Vyplň údaj</v>
      </c>
      <c r="K17" s="91"/>
      <c r="L17" s="93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</row>
    <row r="18" spans="1:31" s="94" customFormat="1" ht="18" customHeight="1">
      <c r="A18" s="91"/>
      <c r="B18" s="92"/>
      <c r="C18" s="91"/>
      <c r="D18" s="91"/>
      <c r="E18" s="275">
        <f>'Rekapitulace stavby'!E14</f>
        <v>0</v>
      </c>
      <c r="F18" s="276"/>
      <c r="G18" s="276"/>
      <c r="H18" s="276"/>
      <c r="I18" s="89" t="s">
        <v>24</v>
      </c>
      <c r="J18" s="100" t="str">
        <f>'Rekapitulace stavby'!AN14</f>
        <v>Vyplň údaj</v>
      </c>
      <c r="K18" s="91"/>
      <c r="L18" s="93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</row>
    <row r="19" spans="1:31" s="94" customFormat="1" ht="6.95" customHeight="1">
      <c r="A19" s="91"/>
      <c r="B19" s="92"/>
      <c r="C19" s="91"/>
      <c r="D19" s="91"/>
      <c r="E19" s="91"/>
      <c r="F19" s="91"/>
      <c r="G19" s="91"/>
      <c r="H19" s="91"/>
      <c r="I19" s="91"/>
      <c r="J19" s="91"/>
      <c r="K19" s="91"/>
      <c r="L19" s="93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</row>
    <row r="20" spans="1:31" s="94" customFormat="1" ht="12" customHeight="1">
      <c r="A20" s="91"/>
      <c r="B20" s="92"/>
      <c r="C20" s="91"/>
      <c r="D20" s="89" t="s">
        <v>27</v>
      </c>
      <c r="E20" s="91"/>
      <c r="F20" s="91"/>
      <c r="G20" s="91"/>
      <c r="H20" s="91"/>
      <c r="I20" s="89" t="s">
        <v>23</v>
      </c>
      <c r="J20" s="96" t="str">
        <f>IF('Rekapitulace stavby'!AN16="","",'Rekapitulace stavby'!AN16)</f>
        <v/>
      </c>
      <c r="K20" s="91"/>
      <c r="L20" s="93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</row>
    <row r="21" spans="1:31" s="94" customFormat="1" ht="18" customHeight="1">
      <c r="A21" s="91"/>
      <c r="B21" s="92"/>
      <c r="C21" s="91"/>
      <c r="D21" s="91"/>
      <c r="E21" s="96" t="str">
        <f>IF('Rekapitulace stavby'!E17="","",'Rekapitulace stavby'!E17)</f>
        <v xml:space="preserve"> </v>
      </c>
      <c r="F21" s="91"/>
      <c r="G21" s="91"/>
      <c r="H21" s="91"/>
      <c r="I21" s="89" t="s">
        <v>24</v>
      </c>
      <c r="J21" s="96" t="str">
        <f>IF('Rekapitulace stavby'!AN17="","",'Rekapitulace stavby'!AN17)</f>
        <v/>
      </c>
      <c r="K21" s="91"/>
      <c r="L21" s="93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</row>
    <row r="22" spans="1:31" s="94" customFormat="1" ht="6.95" customHeight="1">
      <c r="A22" s="91"/>
      <c r="B22" s="92"/>
      <c r="C22" s="91"/>
      <c r="D22" s="91"/>
      <c r="E22" s="91"/>
      <c r="F22" s="91"/>
      <c r="G22" s="91"/>
      <c r="H22" s="91"/>
      <c r="I22" s="91"/>
      <c r="J22" s="91"/>
      <c r="K22" s="91"/>
      <c r="L22" s="93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</row>
    <row r="23" spans="1:31" s="94" customFormat="1" ht="12" customHeight="1">
      <c r="A23" s="91"/>
      <c r="B23" s="92"/>
      <c r="C23" s="91"/>
      <c r="D23" s="89" t="s">
        <v>29</v>
      </c>
      <c r="E23" s="91"/>
      <c r="F23" s="91"/>
      <c r="G23" s="91"/>
      <c r="H23" s="91"/>
      <c r="I23" s="89" t="s">
        <v>23</v>
      </c>
      <c r="J23" s="96" t="str">
        <f>IF('Rekapitulace stavby'!AN19="","",'Rekapitulace stavby'!AN19)</f>
        <v/>
      </c>
      <c r="K23" s="91"/>
      <c r="L23" s="93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</row>
    <row r="24" spans="1:31" s="94" customFormat="1" ht="18" customHeight="1">
      <c r="A24" s="91"/>
      <c r="B24" s="92"/>
      <c r="C24" s="91"/>
      <c r="D24" s="91"/>
      <c r="E24" s="96" t="str">
        <f>IF('Rekapitulace stavby'!E20="","",'Rekapitulace stavby'!E20)</f>
        <v xml:space="preserve"> </v>
      </c>
      <c r="F24" s="91"/>
      <c r="G24" s="91"/>
      <c r="H24" s="91"/>
      <c r="I24" s="89" t="s">
        <v>24</v>
      </c>
      <c r="J24" s="96" t="str">
        <f>IF('Rekapitulace stavby'!AN20="","",'Rekapitulace stavby'!AN20)</f>
        <v/>
      </c>
      <c r="K24" s="91"/>
      <c r="L24" s="93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</row>
    <row r="25" spans="1:31" s="94" customFormat="1" ht="6.95" customHeight="1">
      <c r="A25" s="91"/>
      <c r="B25" s="92"/>
      <c r="C25" s="91"/>
      <c r="D25" s="91"/>
      <c r="E25" s="91"/>
      <c r="F25" s="91"/>
      <c r="G25" s="91"/>
      <c r="H25" s="91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94" customFormat="1" ht="12" customHeight="1">
      <c r="A26" s="91"/>
      <c r="B26" s="92"/>
      <c r="C26" s="91"/>
      <c r="D26" s="89" t="s">
        <v>30</v>
      </c>
      <c r="E26" s="91"/>
      <c r="F26" s="91"/>
      <c r="G26" s="91"/>
      <c r="H26" s="91"/>
      <c r="I26" s="91"/>
      <c r="J26" s="91"/>
      <c r="K26" s="91"/>
      <c r="L26" s="93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</row>
    <row r="27" spans="1:31" s="104" customFormat="1" ht="16.5" customHeight="1">
      <c r="A27" s="101"/>
      <c r="B27" s="102"/>
      <c r="C27" s="101"/>
      <c r="D27" s="101"/>
      <c r="E27" s="277" t="s">
        <v>1</v>
      </c>
      <c r="F27" s="277"/>
      <c r="G27" s="277"/>
      <c r="H27" s="277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94" customFormat="1" ht="6.95" customHeight="1">
      <c r="A28" s="91"/>
      <c r="B28" s="92"/>
      <c r="C28" s="91"/>
      <c r="D28" s="91"/>
      <c r="E28" s="91"/>
      <c r="F28" s="91"/>
      <c r="G28" s="91"/>
      <c r="H28" s="91"/>
      <c r="I28" s="91"/>
      <c r="J28" s="91"/>
      <c r="K28" s="91"/>
      <c r="L28" s="93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</row>
    <row r="29" spans="1:31" s="94" customFormat="1" ht="6.95" customHeight="1">
      <c r="A29" s="91"/>
      <c r="B29" s="92"/>
      <c r="C29" s="91"/>
      <c r="D29" s="105"/>
      <c r="E29" s="105"/>
      <c r="F29" s="105"/>
      <c r="G29" s="105"/>
      <c r="H29" s="105"/>
      <c r="I29" s="105"/>
      <c r="J29" s="105"/>
      <c r="K29" s="105"/>
      <c r="L29" s="93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</row>
    <row r="30" spans="1:31" s="94" customFormat="1" ht="25.35" customHeight="1">
      <c r="A30" s="91"/>
      <c r="B30" s="92"/>
      <c r="C30" s="91"/>
      <c r="D30" s="106" t="s">
        <v>31</v>
      </c>
      <c r="E30" s="91"/>
      <c r="F30" s="91"/>
      <c r="G30" s="91"/>
      <c r="H30" s="91"/>
      <c r="I30" s="91"/>
      <c r="J30" s="107">
        <f>ROUND(J133, 2)</f>
        <v>0</v>
      </c>
      <c r="K30" s="91"/>
      <c r="L30" s="93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</row>
    <row r="31" spans="1:31" s="94" customFormat="1" ht="6.95" customHeight="1">
      <c r="A31" s="91"/>
      <c r="B31" s="92"/>
      <c r="C31" s="91"/>
      <c r="D31" s="105"/>
      <c r="E31" s="105"/>
      <c r="F31" s="105"/>
      <c r="G31" s="105"/>
      <c r="H31" s="105"/>
      <c r="I31" s="105"/>
      <c r="J31" s="105"/>
      <c r="K31" s="105"/>
      <c r="L31" s="93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</row>
    <row r="32" spans="1:31" s="94" customFormat="1" ht="14.45" customHeight="1">
      <c r="A32" s="91"/>
      <c r="B32" s="92"/>
      <c r="C32" s="91"/>
      <c r="D32" s="91"/>
      <c r="E32" s="91"/>
      <c r="F32" s="108" t="s">
        <v>33</v>
      </c>
      <c r="G32" s="91"/>
      <c r="H32" s="91"/>
      <c r="I32" s="108" t="s">
        <v>32</v>
      </c>
      <c r="J32" s="108" t="s">
        <v>34</v>
      </c>
      <c r="K32" s="91"/>
      <c r="L32" s="93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</row>
    <row r="33" spans="1:31" s="94" customFormat="1" ht="14.45" customHeight="1">
      <c r="A33" s="91"/>
      <c r="B33" s="92"/>
      <c r="C33" s="91"/>
      <c r="D33" s="109" t="s">
        <v>35</v>
      </c>
      <c r="E33" s="89" t="s">
        <v>36</v>
      </c>
      <c r="F33" s="110">
        <f>ROUND((SUM(BE133:BE426)),  2)</f>
        <v>0</v>
      </c>
      <c r="G33" s="91"/>
      <c r="H33" s="91"/>
      <c r="I33" s="111">
        <v>0.21</v>
      </c>
      <c r="J33" s="110">
        <f>ROUND(((SUM(BE133:BE426))*I33),  2)</f>
        <v>0</v>
      </c>
      <c r="K33" s="91"/>
      <c r="L33" s="93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</row>
    <row r="34" spans="1:31" s="94" customFormat="1" ht="14.45" customHeight="1">
      <c r="A34" s="91"/>
      <c r="B34" s="92"/>
      <c r="C34" s="91"/>
      <c r="D34" s="91"/>
      <c r="E34" s="89" t="s">
        <v>37</v>
      </c>
      <c r="F34" s="110">
        <f>ROUND((SUM(BF133:BF426)),  2)</f>
        <v>0</v>
      </c>
      <c r="G34" s="91"/>
      <c r="H34" s="91"/>
      <c r="I34" s="111">
        <v>0.15</v>
      </c>
      <c r="J34" s="110">
        <f>ROUND(((SUM(BF133:BF426))*I34),  2)</f>
        <v>0</v>
      </c>
      <c r="K34" s="91"/>
      <c r="L34" s="93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</row>
    <row r="35" spans="1:31" s="94" customFormat="1" ht="14.45" hidden="1" customHeight="1">
      <c r="A35" s="91"/>
      <c r="B35" s="92"/>
      <c r="C35" s="91"/>
      <c r="D35" s="91"/>
      <c r="E35" s="89" t="s">
        <v>38</v>
      </c>
      <c r="F35" s="110">
        <f>ROUND((SUM(BG133:BG426)),  2)</f>
        <v>0</v>
      </c>
      <c r="G35" s="91"/>
      <c r="H35" s="91"/>
      <c r="I35" s="111">
        <v>0.21</v>
      </c>
      <c r="J35" s="110">
        <f>0</f>
        <v>0</v>
      </c>
      <c r="K35" s="91"/>
      <c r="L35" s="93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</row>
    <row r="36" spans="1:31" s="94" customFormat="1" ht="14.45" hidden="1" customHeight="1">
      <c r="A36" s="91"/>
      <c r="B36" s="92"/>
      <c r="C36" s="91"/>
      <c r="D36" s="91"/>
      <c r="E36" s="89" t="s">
        <v>39</v>
      </c>
      <c r="F36" s="110">
        <f>ROUND((SUM(BH133:BH426)),  2)</f>
        <v>0</v>
      </c>
      <c r="G36" s="91"/>
      <c r="H36" s="91"/>
      <c r="I36" s="111">
        <v>0.15</v>
      </c>
      <c r="J36" s="110">
        <f>0</f>
        <v>0</v>
      </c>
      <c r="K36" s="91"/>
      <c r="L36" s="93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</row>
    <row r="37" spans="1:31" s="94" customFormat="1" ht="14.45" hidden="1" customHeight="1">
      <c r="A37" s="91"/>
      <c r="B37" s="92"/>
      <c r="C37" s="91"/>
      <c r="D37" s="91"/>
      <c r="E37" s="89" t="s">
        <v>40</v>
      </c>
      <c r="F37" s="110">
        <f>ROUND((SUM(BI133:BI426)),  2)</f>
        <v>0</v>
      </c>
      <c r="G37" s="91"/>
      <c r="H37" s="91"/>
      <c r="I37" s="111">
        <v>0</v>
      </c>
      <c r="J37" s="110">
        <f>0</f>
        <v>0</v>
      </c>
      <c r="K37" s="91"/>
      <c r="L37" s="93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</row>
    <row r="38" spans="1:31" s="94" customFormat="1" ht="6.95" customHeight="1">
      <c r="A38" s="91"/>
      <c r="B38" s="92"/>
      <c r="C38" s="91"/>
      <c r="D38" s="91"/>
      <c r="E38" s="91"/>
      <c r="F38" s="91"/>
      <c r="G38" s="91"/>
      <c r="H38" s="91"/>
      <c r="I38" s="91"/>
      <c r="J38" s="91"/>
      <c r="K38" s="91"/>
      <c r="L38" s="93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</row>
    <row r="39" spans="1:31" s="94" customFormat="1" ht="25.35" customHeight="1">
      <c r="A39" s="91"/>
      <c r="B39" s="92"/>
      <c r="C39" s="112"/>
      <c r="D39" s="113" t="s">
        <v>41</v>
      </c>
      <c r="E39" s="114"/>
      <c r="F39" s="114"/>
      <c r="G39" s="115" t="s">
        <v>42</v>
      </c>
      <c r="H39" s="116" t="s">
        <v>43</v>
      </c>
      <c r="I39" s="114"/>
      <c r="J39" s="117">
        <f>SUM(J30:J37)</f>
        <v>0</v>
      </c>
      <c r="K39" s="118"/>
      <c r="L39" s="93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</row>
    <row r="40" spans="1:31" s="94" customFormat="1" ht="14.45" customHeight="1">
      <c r="A40" s="91"/>
      <c r="B40" s="92"/>
      <c r="C40" s="91"/>
      <c r="D40" s="91"/>
      <c r="E40" s="91"/>
      <c r="F40" s="91"/>
      <c r="G40" s="91"/>
      <c r="H40" s="91"/>
      <c r="I40" s="91"/>
      <c r="J40" s="91"/>
      <c r="K40" s="91"/>
      <c r="L40" s="93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9" t="s">
        <v>44</v>
      </c>
      <c r="E50" s="120"/>
      <c r="F50" s="120"/>
      <c r="G50" s="119" t="s">
        <v>45</v>
      </c>
      <c r="H50" s="120"/>
      <c r="I50" s="120"/>
      <c r="J50" s="120"/>
      <c r="K50" s="120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1"/>
      <c r="B61" s="92"/>
      <c r="C61" s="91"/>
      <c r="D61" s="121" t="s">
        <v>46</v>
      </c>
      <c r="E61" s="122"/>
      <c r="F61" s="123" t="s">
        <v>47</v>
      </c>
      <c r="G61" s="121" t="s">
        <v>46</v>
      </c>
      <c r="H61" s="122"/>
      <c r="I61" s="122"/>
      <c r="J61" s="124" t="s">
        <v>47</v>
      </c>
      <c r="K61" s="122"/>
      <c r="L61" s="93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1"/>
      <c r="B65" s="92"/>
      <c r="C65" s="91"/>
      <c r="D65" s="119" t="s">
        <v>48</v>
      </c>
      <c r="E65" s="125"/>
      <c r="F65" s="125"/>
      <c r="G65" s="119" t="s">
        <v>49</v>
      </c>
      <c r="H65" s="125"/>
      <c r="I65" s="125"/>
      <c r="J65" s="125"/>
      <c r="K65" s="125"/>
      <c r="L65" s="93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1"/>
      <c r="B76" s="92"/>
      <c r="C76" s="91"/>
      <c r="D76" s="121" t="s">
        <v>46</v>
      </c>
      <c r="E76" s="122"/>
      <c r="F76" s="123" t="s">
        <v>47</v>
      </c>
      <c r="G76" s="121" t="s">
        <v>46</v>
      </c>
      <c r="H76" s="122"/>
      <c r="I76" s="122"/>
      <c r="J76" s="124" t="s">
        <v>47</v>
      </c>
      <c r="K76" s="122"/>
      <c r="L76" s="93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</row>
    <row r="77" spans="1:31" s="94" customFormat="1" ht="14.45" customHeight="1">
      <c r="A77" s="91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93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</row>
    <row r="81" spans="1:47" s="94" customFormat="1" ht="6.95" customHeight="1">
      <c r="A81" s="91"/>
      <c r="B81" s="128"/>
      <c r="C81" s="129"/>
      <c r="D81" s="129"/>
      <c r="E81" s="129"/>
      <c r="F81" s="129"/>
      <c r="G81" s="129"/>
      <c r="H81" s="129"/>
      <c r="I81" s="129"/>
      <c r="J81" s="129"/>
      <c r="K81" s="129"/>
      <c r="L81" s="93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</row>
    <row r="82" spans="1:47" s="94" customFormat="1" ht="24.95" customHeight="1">
      <c r="A82" s="91"/>
      <c r="B82" s="92"/>
      <c r="C82" s="87" t="s">
        <v>94</v>
      </c>
      <c r="D82" s="91"/>
      <c r="E82" s="91"/>
      <c r="F82" s="91"/>
      <c r="G82" s="91"/>
      <c r="H82" s="91"/>
      <c r="I82" s="91"/>
      <c r="J82" s="91"/>
      <c r="K82" s="91"/>
      <c r="L82" s="93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</row>
    <row r="83" spans="1:47" s="94" customFormat="1" ht="6.95" customHeight="1">
      <c r="A83" s="91"/>
      <c r="B83" s="92"/>
      <c r="C83" s="91"/>
      <c r="D83" s="91"/>
      <c r="E83" s="91"/>
      <c r="F83" s="91"/>
      <c r="G83" s="91"/>
      <c r="H83" s="91"/>
      <c r="I83" s="91"/>
      <c r="J83" s="91"/>
      <c r="K83" s="91"/>
      <c r="L83" s="93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</row>
    <row r="84" spans="1:47" s="94" customFormat="1" ht="12" customHeight="1">
      <c r="A84" s="91"/>
      <c r="B84" s="92"/>
      <c r="C84" s="89" t="s">
        <v>16</v>
      </c>
      <c r="D84" s="91"/>
      <c r="E84" s="91"/>
      <c r="F84" s="91"/>
      <c r="G84" s="91"/>
      <c r="H84" s="91"/>
      <c r="I84" s="91"/>
      <c r="J84" s="91"/>
      <c r="K84" s="91"/>
      <c r="L84" s="93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</row>
    <row r="85" spans="1:47" s="94" customFormat="1" ht="16.5" customHeight="1">
      <c r="A85" s="91"/>
      <c r="B85" s="92"/>
      <c r="C85" s="91"/>
      <c r="D85" s="91"/>
      <c r="E85" s="271" t="str">
        <f>E7</f>
        <v>ZŠ Vyhlídka Valašské Meziříčí-Rozvoj klíčových kompetencí v oblasti počítačových a jazykových technologií</v>
      </c>
      <c r="F85" s="272"/>
      <c r="G85" s="272"/>
      <c r="H85" s="272"/>
      <c r="I85" s="91"/>
      <c r="J85" s="91"/>
      <c r="K85" s="91"/>
      <c r="L85" s="93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</row>
    <row r="86" spans="1:47" s="94" customFormat="1" ht="12" customHeight="1">
      <c r="A86" s="91"/>
      <c r="B86" s="92"/>
      <c r="C86" s="89" t="s">
        <v>92</v>
      </c>
      <c r="D86" s="91"/>
      <c r="E86" s="91"/>
      <c r="F86" s="91"/>
      <c r="G86" s="91"/>
      <c r="H86" s="91"/>
      <c r="I86" s="91"/>
      <c r="J86" s="91"/>
      <c r="K86" s="91"/>
      <c r="L86" s="93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</row>
    <row r="87" spans="1:47" s="94" customFormat="1" ht="16.5" customHeight="1">
      <c r="A87" s="91"/>
      <c r="B87" s="92"/>
      <c r="C87" s="91"/>
      <c r="D87" s="91"/>
      <c r="E87" s="269" t="str">
        <f>E9</f>
        <v>02 - Počítačová učebna</v>
      </c>
      <c r="F87" s="270"/>
      <c r="G87" s="270"/>
      <c r="H87" s="270"/>
      <c r="I87" s="91"/>
      <c r="J87" s="91"/>
      <c r="K87" s="91"/>
      <c r="L87" s="93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</row>
    <row r="88" spans="1:47" s="94" customFormat="1" ht="6.95" customHeight="1">
      <c r="A88" s="91"/>
      <c r="B88" s="92"/>
      <c r="C88" s="91"/>
      <c r="D88" s="91"/>
      <c r="E88" s="91"/>
      <c r="F88" s="91"/>
      <c r="G88" s="91"/>
      <c r="H88" s="91"/>
      <c r="I88" s="91"/>
      <c r="J88" s="91"/>
      <c r="K88" s="91"/>
      <c r="L88" s="93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</row>
    <row r="89" spans="1:47" s="94" customFormat="1" ht="12" customHeight="1">
      <c r="A89" s="91"/>
      <c r="B89" s="92"/>
      <c r="C89" s="89" t="s">
        <v>19</v>
      </c>
      <c r="D89" s="91"/>
      <c r="E89" s="91"/>
      <c r="F89" s="96" t="str">
        <f>F12</f>
        <v xml:space="preserve"> </v>
      </c>
      <c r="G89" s="91"/>
      <c r="H89" s="91"/>
      <c r="I89" s="89" t="s">
        <v>21</v>
      </c>
      <c r="J89" s="130">
        <f>IF(J12="","",J12)</f>
        <v>44658</v>
      </c>
      <c r="K89" s="91"/>
      <c r="L89" s="93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</row>
    <row r="90" spans="1:47" s="94" customFormat="1" ht="6.95" customHeight="1">
      <c r="A90" s="91"/>
      <c r="B90" s="92"/>
      <c r="C90" s="91"/>
      <c r="D90" s="91"/>
      <c r="E90" s="91"/>
      <c r="F90" s="91"/>
      <c r="G90" s="91"/>
      <c r="H90" s="91"/>
      <c r="I90" s="91"/>
      <c r="J90" s="91"/>
      <c r="K90" s="91"/>
      <c r="L90" s="93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</row>
    <row r="91" spans="1:47" s="94" customFormat="1" ht="15.2" customHeight="1">
      <c r="A91" s="91"/>
      <c r="B91" s="92"/>
      <c r="C91" s="89" t="s">
        <v>22</v>
      </c>
      <c r="D91" s="91"/>
      <c r="E91" s="91"/>
      <c r="F91" s="96" t="str">
        <f>E15</f>
        <v xml:space="preserve"> </v>
      </c>
      <c r="G91" s="91"/>
      <c r="H91" s="91"/>
      <c r="I91" s="89" t="s">
        <v>27</v>
      </c>
      <c r="J91" s="131" t="str">
        <f>E21</f>
        <v xml:space="preserve"> </v>
      </c>
      <c r="K91" s="91"/>
      <c r="L91" s="93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</row>
    <row r="92" spans="1:47" s="94" customFormat="1" ht="15.2" customHeight="1">
      <c r="A92" s="91"/>
      <c r="B92" s="92"/>
      <c r="C92" s="89" t="s">
        <v>25</v>
      </c>
      <c r="D92" s="91"/>
      <c r="E92" s="91"/>
      <c r="F92" s="96">
        <f>IF(E18="","",E18)</f>
        <v>0</v>
      </c>
      <c r="G92" s="91"/>
      <c r="H92" s="91"/>
      <c r="I92" s="89" t="s">
        <v>29</v>
      </c>
      <c r="J92" s="131" t="str">
        <f>E24</f>
        <v xml:space="preserve"> </v>
      </c>
      <c r="K92" s="91"/>
      <c r="L92" s="93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</row>
    <row r="93" spans="1:47" s="94" customFormat="1" ht="10.35" customHeight="1">
      <c r="A93" s="91"/>
      <c r="B93" s="92"/>
      <c r="C93" s="91"/>
      <c r="D93" s="91"/>
      <c r="E93" s="91"/>
      <c r="F93" s="91"/>
      <c r="G93" s="91"/>
      <c r="H93" s="91"/>
      <c r="I93" s="91"/>
      <c r="J93" s="91"/>
      <c r="K93" s="91"/>
      <c r="L93" s="93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</row>
    <row r="94" spans="1:47" s="94" customFormat="1" ht="29.25" customHeight="1">
      <c r="A94" s="91"/>
      <c r="B94" s="92"/>
      <c r="C94" s="132" t="s">
        <v>95</v>
      </c>
      <c r="D94" s="112"/>
      <c r="E94" s="112"/>
      <c r="F94" s="112"/>
      <c r="G94" s="112"/>
      <c r="H94" s="112"/>
      <c r="I94" s="112"/>
      <c r="J94" s="133" t="s">
        <v>96</v>
      </c>
      <c r="K94" s="112"/>
      <c r="L94" s="93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</row>
    <row r="95" spans="1:47" s="94" customFormat="1" ht="10.35" customHeight="1">
      <c r="A95" s="91"/>
      <c r="B95" s="92"/>
      <c r="C95" s="91"/>
      <c r="D95" s="91"/>
      <c r="E95" s="91"/>
      <c r="F95" s="91"/>
      <c r="G95" s="91"/>
      <c r="H95" s="91"/>
      <c r="I95" s="91"/>
      <c r="J95" s="91"/>
      <c r="K95" s="91"/>
      <c r="L95" s="93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</row>
    <row r="96" spans="1:47" s="94" customFormat="1" ht="22.9" customHeight="1">
      <c r="A96" s="91"/>
      <c r="B96" s="92"/>
      <c r="C96" s="134" t="s">
        <v>97</v>
      </c>
      <c r="D96" s="91"/>
      <c r="E96" s="91"/>
      <c r="F96" s="91"/>
      <c r="G96" s="91"/>
      <c r="H96" s="91"/>
      <c r="I96" s="91"/>
      <c r="J96" s="107">
        <f>J133</f>
        <v>0</v>
      </c>
      <c r="K96" s="91"/>
      <c r="L96" s="93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U96" s="83" t="s">
        <v>98</v>
      </c>
    </row>
    <row r="97" spans="2:12" s="136" customFormat="1" ht="24.95" customHeight="1">
      <c r="B97" s="135"/>
      <c r="D97" s="137" t="s">
        <v>99</v>
      </c>
      <c r="E97" s="138"/>
      <c r="F97" s="138"/>
      <c r="G97" s="138"/>
      <c r="H97" s="138"/>
      <c r="I97" s="138"/>
      <c r="J97" s="139">
        <f>J134</f>
        <v>0</v>
      </c>
      <c r="L97" s="135"/>
    </row>
    <row r="98" spans="2:12" s="141" customFormat="1" ht="19.899999999999999" customHeight="1">
      <c r="B98" s="140"/>
      <c r="D98" s="142" t="s">
        <v>101</v>
      </c>
      <c r="E98" s="143"/>
      <c r="F98" s="143"/>
      <c r="G98" s="143"/>
      <c r="H98" s="143"/>
      <c r="I98" s="143"/>
      <c r="J98" s="144">
        <f>J135</f>
        <v>0</v>
      </c>
      <c r="L98" s="140"/>
    </row>
    <row r="99" spans="2:12" s="141" customFormat="1" ht="19.899999999999999" customHeight="1">
      <c r="B99" s="140"/>
      <c r="D99" s="142" t="s">
        <v>102</v>
      </c>
      <c r="E99" s="143"/>
      <c r="F99" s="143"/>
      <c r="G99" s="143"/>
      <c r="H99" s="143"/>
      <c r="I99" s="143"/>
      <c r="J99" s="144">
        <f>J156</f>
        <v>0</v>
      </c>
      <c r="L99" s="140"/>
    </row>
    <row r="100" spans="2:12" s="141" customFormat="1" ht="19.899999999999999" customHeight="1">
      <c r="B100" s="140"/>
      <c r="D100" s="142" t="s">
        <v>103</v>
      </c>
      <c r="E100" s="143"/>
      <c r="F100" s="143"/>
      <c r="G100" s="143"/>
      <c r="H100" s="143"/>
      <c r="I100" s="143"/>
      <c r="J100" s="144">
        <f>J174</f>
        <v>0</v>
      </c>
      <c r="L100" s="140"/>
    </row>
    <row r="101" spans="2:12" s="136" customFormat="1" ht="24.95" customHeight="1">
      <c r="B101" s="135"/>
      <c r="D101" s="137" t="s">
        <v>512</v>
      </c>
      <c r="E101" s="138"/>
      <c r="F101" s="138"/>
      <c r="G101" s="138"/>
      <c r="H101" s="138"/>
      <c r="I101" s="138"/>
      <c r="J101" s="139">
        <f>J184</f>
        <v>0</v>
      </c>
      <c r="L101" s="135"/>
    </row>
    <row r="102" spans="2:12" s="136" customFormat="1" ht="24.95" customHeight="1">
      <c r="B102" s="135"/>
      <c r="D102" s="137" t="s">
        <v>513</v>
      </c>
      <c r="E102" s="138"/>
      <c r="F102" s="138"/>
      <c r="G102" s="138"/>
      <c r="H102" s="138"/>
      <c r="I102" s="138"/>
      <c r="J102" s="139">
        <f>J221</f>
        <v>0</v>
      </c>
      <c r="L102" s="135"/>
    </row>
    <row r="103" spans="2:12" s="136" customFormat="1" ht="24.95" customHeight="1">
      <c r="B103" s="135"/>
      <c r="D103" s="137" t="s">
        <v>514</v>
      </c>
      <c r="E103" s="138"/>
      <c r="F103" s="138"/>
      <c r="G103" s="138"/>
      <c r="H103" s="138"/>
      <c r="I103" s="138"/>
      <c r="J103" s="139">
        <f>J258</f>
        <v>0</v>
      </c>
      <c r="L103" s="135"/>
    </row>
    <row r="104" spans="2:12" s="136" customFormat="1" ht="24.95" customHeight="1">
      <c r="B104" s="135"/>
      <c r="D104" s="137" t="s">
        <v>515</v>
      </c>
      <c r="E104" s="138"/>
      <c r="F104" s="138"/>
      <c r="G104" s="138"/>
      <c r="H104" s="138"/>
      <c r="I104" s="138"/>
      <c r="J104" s="139">
        <f>J278</f>
        <v>0</v>
      </c>
      <c r="L104" s="135"/>
    </row>
    <row r="105" spans="2:12" s="136" customFormat="1" ht="24.95" customHeight="1">
      <c r="B105" s="135"/>
      <c r="D105" s="137" t="s">
        <v>516</v>
      </c>
      <c r="E105" s="138"/>
      <c r="F105" s="138"/>
      <c r="G105" s="138"/>
      <c r="H105" s="138"/>
      <c r="I105" s="138"/>
      <c r="J105" s="139">
        <f>J299</f>
        <v>0</v>
      </c>
      <c r="L105" s="135"/>
    </row>
    <row r="106" spans="2:12" s="136" customFormat="1" ht="24.95" customHeight="1">
      <c r="B106" s="135"/>
      <c r="D106" s="137" t="s">
        <v>517</v>
      </c>
      <c r="E106" s="138"/>
      <c r="F106" s="138"/>
      <c r="G106" s="138"/>
      <c r="H106" s="138"/>
      <c r="I106" s="138"/>
      <c r="J106" s="139">
        <f>J325</f>
        <v>0</v>
      </c>
      <c r="L106" s="135"/>
    </row>
    <row r="107" spans="2:12" s="136" customFormat="1" ht="24.95" customHeight="1">
      <c r="B107" s="135"/>
      <c r="D107" s="137" t="s">
        <v>518</v>
      </c>
      <c r="E107" s="138"/>
      <c r="F107" s="138"/>
      <c r="G107" s="138"/>
      <c r="H107" s="138"/>
      <c r="I107" s="138"/>
      <c r="J107" s="139">
        <f>J330</f>
        <v>0</v>
      </c>
      <c r="L107" s="135"/>
    </row>
    <row r="108" spans="2:12" s="136" customFormat="1" ht="24.95" customHeight="1">
      <c r="B108" s="135"/>
      <c r="D108" s="137" t="s">
        <v>519</v>
      </c>
      <c r="E108" s="138"/>
      <c r="F108" s="138"/>
      <c r="G108" s="138"/>
      <c r="H108" s="138"/>
      <c r="I108" s="138"/>
      <c r="J108" s="139">
        <f>J334</f>
        <v>0</v>
      </c>
      <c r="L108" s="135"/>
    </row>
    <row r="109" spans="2:12" s="136" customFormat="1" ht="24.95" customHeight="1">
      <c r="B109" s="135"/>
      <c r="D109" s="137" t="s">
        <v>520</v>
      </c>
      <c r="E109" s="138"/>
      <c r="F109" s="138"/>
      <c r="G109" s="138"/>
      <c r="H109" s="138"/>
      <c r="I109" s="138"/>
      <c r="J109" s="139">
        <f>J379</f>
        <v>0</v>
      </c>
      <c r="L109" s="135"/>
    </row>
    <row r="110" spans="2:12" s="141" customFormat="1" ht="19.899999999999999" customHeight="1">
      <c r="B110" s="140"/>
      <c r="D110" s="142" t="s">
        <v>521</v>
      </c>
      <c r="E110" s="143"/>
      <c r="F110" s="143"/>
      <c r="G110" s="143"/>
      <c r="H110" s="143"/>
      <c r="I110" s="143"/>
      <c r="J110" s="144">
        <f>J380</f>
        <v>0</v>
      </c>
      <c r="L110" s="140"/>
    </row>
    <row r="111" spans="2:12" s="136" customFormat="1" ht="24.95" customHeight="1">
      <c r="B111" s="135"/>
      <c r="D111" s="137" t="s">
        <v>115</v>
      </c>
      <c r="E111" s="138"/>
      <c r="F111" s="138"/>
      <c r="G111" s="138"/>
      <c r="H111" s="138"/>
      <c r="I111" s="138"/>
      <c r="J111" s="139">
        <f>J392</f>
        <v>0</v>
      </c>
      <c r="L111" s="135"/>
    </row>
    <row r="112" spans="2:12" s="141" customFormat="1" ht="19.899999999999999" customHeight="1">
      <c r="B112" s="140"/>
      <c r="D112" s="142" t="s">
        <v>116</v>
      </c>
      <c r="E112" s="143"/>
      <c r="F112" s="143"/>
      <c r="G112" s="143"/>
      <c r="H112" s="143"/>
      <c r="I112" s="143"/>
      <c r="J112" s="144">
        <f>J393</f>
        <v>0</v>
      </c>
      <c r="L112" s="140"/>
    </row>
    <row r="113" spans="1:31" s="141" customFormat="1" ht="19.899999999999999" customHeight="1">
      <c r="B113" s="140"/>
      <c r="D113" s="142" t="s">
        <v>117</v>
      </c>
      <c r="E113" s="143"/>
      <c r="F113" s="143"/>
      <c r="G113" s="143"/>
      <c r="H113" s="143"/>
      <c r="I113" s="143"/>
      <c r="J113" s="144">
        <f>J412</f>
        <v>0</v>
      </c>
      <c r="L113" s="140"/>
    </row>
    <row r="114" spans="1:31" s="94" customFormat="1" ht="21.75" customHeight="1">
      <c r="A114" s="91"/>
      <c r="B114" s="92"/>
      <c r="C114" s="91"/>
      <c r="D114" s="91"/>
      <c r="E114" s="91"/>
      <c r="F114" s="91"/>
      <c r="G114" s="91"/>
      <c r="H114" s="91"/>
      <c r="I114" s="91"/>
      <c r="J114" s="91"/>
      <c r="K114" s="91"/>
      <c r="L114" s="93"/>
      <c r="S114" s="91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</row>
    <row r="115" spans="1:31" s="94" customFormat="1" ht="6.95" customHeight="1">
      <c r="A115" s="91"/>
      <c r="B115" s="126"/>
      <c r="C115" s="127"/>
      <c r="D115" s="127"/>
      <c r="E115" s="127"/>
      <c r="F115" s="127"/>
      <c r="G115" s="127"/>
      <c r="H115" s="127"/>
      <c r="I115" s="127"/>
      <c r="J115" s="127"/>
      <c r="K115" s="127"/>
      <c r="L115" s="93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</row>
    <row r="119" spans="1:31" s="94" customFormat="1" ht="6.95" customHeight="1">
      <c r="A119" s="91"/>
      <c r="B119" s="128"/>
      <c r="C119" s="129"/>
      <c r="D119" s="129"/>
      <c r="E119" s="129"/>
      <c r="F119" s="129"/>
      <c r="G119" s="129"/>
      <c r="H119" s="129"/>
      <c r="I119" s="129"/>
      <c r="J119" s="129"/>
      <c r="K119" s="129"/>
      <c r="L119" s="93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</row>
    <row r="120" spans="1:31" s="94" customFormat="1" ht="24.95" customHeight="1">
      <c r="A120" s="91"/>
      <c r="B120" s="92"/>
      <c r="C120" s="87" t="s">
        <v>118</v>
      </c>
      <c r="D120" s="91"/>
      <c r="E120" s="91"/>
      <c r="F120" s="91"/>
      <c r="G120" s="91"/>
      <c r="H120" s="91"/>
      <c r="I120" s="91"/>
      <c r="J120" s="91"/>
      <c r="K120" s="91"/>
      <c r="L120" s="93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</row>
    <row r="121" spans="1:31" s="94" customFormat="1" ht="6.95" customHeight="1">
      <c r="A121" s="91"/>
      <c r="B121" s="92"/>
      <c r="C121" s="91"/>
      <c r="D121" s="91"/>
      <c r="E121" s="91"/>
      <c r="F121" s="91"/>
      <c r="G121" s="91"/>
      <c r="H121" s="91"/>
      <c r="I121" s="91"/>
      <c r="J121" s="91"/>
      <c r="K121" s="91"/>
      <c r="L121" s="93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</row>
    <row r="122" spans="1:31" s="94" customFormat="1" ht="12" customHeight="1">
      <c r="A122" s="91"/>
      <c r="B122" s="92"/>
      <c r="C122" s="89" t="s">
        <v>16</v>
      </c>
      <c r="D122" s="91"/>
      <c r="E122" s="91"/>
      <c r="F122" s="91"/>
      <c r="G122" s="91"/>
      <c r="H122" s="91"/>
      <c r="I122" s="91"/>
      <c r="J122" s="91"/>
      <c r="K122" s="91"/>
      <c r="L122" s="93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</row>
    <row r="123" spans="1:31" s="94" customFormat="1" ht="16.5" customHeight="1">
      <c r="A123" s="91"/>
      <c r="B123" s="92"/>
      <c r="C123" s="91"/>
      <c r="D123" s="91"/>
      <c r="E123" s="271" t="str">
        <f>E7</f>
        <v>ZŠ Vyhlídka Valašské Meziříčí-Rozvoj klíčových kompetencí v oblasti počítačových a jazykových technologií</v>
      </c>
      <c r="F123" s="272"/>
      <c r="G123" s="272"/>
      <c r="H123" s="272"/>
      <c r="I123" s="91"/>
      <c r="J123" s="91"/>
      <c r="K123" s="91"/>
      <c r="L123" s="93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</row>
    <row r="124" spans="1:31" s="94" customFormat="1" ht="12" customHeight="1">
      <c r="A124" s="91"/>
      <c r="B124" s="92"/>
      <c r="C124" s="89" t="s">
        <v>92</v>
      </c>
      <c r="D124" s="91"/>
      <c r="E124" s="91"/>
      <c r="F124" s="91"/>
      <c r="G124" s="91"/>
      <c r="H124" s="91"/>
      <c r="I124" s="91"/>
      <c r="J124" s="91"/>
      <c r="K124" s="91"/>
      <c r="L124" s="93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</row>
    <row r="125" spans="1:31" s="94" customFormat="1" ht="16.5" customHeight="1">
      <c r="A125" s="91"/>
      <c r="B125" s="92"/>
      <c r="C125" s="91"/>
      <c r="D125" s="91"/>
      <c r="E125" s="269" t="str">
        <f>E9</f>
        <v>02 - Počítačová učebna</v>
      </c>
      <c r="F125" s="270"/>
      <c r="G125" s="270"/>
      <c r="H125" s="270"/>
      <c r="I125" s="91"/>
      <c r="J125" s="91"/>
      <c r="K125" s="91"/>
      <c r="L125" s="93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</row>
    <row r="126" spans="1:31" s="94" customFormat="1" ht="6.95" customHeight="1">
      <c r="A126" s="91"/>
      <c r="B126" s="92"/>
      <c r="C126" s="91"/>
      <c r="D126" s="91"/>
      <c r="E126" s="91"/>
      <c r="F126" s="91"/>
      <c r="G126" s="91"/>
      <c r="H126" s="91"/>
      <c r="I126" s="91"/>
      <c r="J126" s="91"/>
      <c r="K126" s="91"/>
      <c r="L126" s="93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</row>
    <row r="127" spans="1:31" s="94" customFormat="1" ht="12" customHeight="1">
      <c r="A127" s="91"/>
      <c r="B127" s="92"/>
      <c r="C127" s="89" t="s">
        <v>19</v>
      </c>
      <c r="D127" s="91"/>
      <c r="E127" s="91"/>
      <c r="F127" s="96" t="str">
        <f>F12</f>
        <v xml:space="preserve"> </v>
      </c>
      <c r="G127" s="91"/>
      <c r="H127" s="91"/>
      <c r="I127" s="89" t="s">
        <v>21</v>
      </c>
      <c r="J127" s="130">
        <f>IF(J12="","",J12)</f>
        <v>44658</v>
      </c>
      <c r="K127" s="91"/>
      <c r="L127" s="93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</row>
    <row r="128" spans="1:31" s="94" customFormat="1" ht="6.95" customHeight="1">
      <c r="A128" s="91"/>
      <c r="B128" s="92"/>
      <c r="C128" s="91"/>
      <c r="D128" s="91"/>
      <c r="E128" s="91"/>
      <c r="F128" s="91"/>
      <c r="G128" s="91"/>
      <c r="H128" s="91"/>
      <c r="I128" s="91"/>
      <c r="J128" s="91"/>
      <c r="K128" s="91"/>
      <c r="L128" s="93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</row>
    <row r="129" spans="1:65" s="94" customFormat="1" ht="15.2" customHeight="1">
      <c r="A129" s="91"/>
      <c r="B129" s="92"/>
      <c r="C129" s="89" t="s">
        <v>22</v>
      </c>
      <c r="D129" s="91"/>
      <c r="E129" s="91"/>
      <c r="F129" s="96" t="str">
        <f>E15</f>
        <v xml:space="preserve"> </v>
      </c>
      <c r="G129" s="91"/>
      <c r="H129" s="91"/>
      <c r="I129" s="89" t="s">
        <v>27</v>
      </c>
      <c r="J129" s="131" t="str">
        <f>E21</f>
        <v xml:space="preserve"> </v>
      </c>
      <c r="K129" s="91"/>
      <c r="L129" s="93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</row>
    <row r="130" spans="1:65" s="94" customFormat="1" ht="15.2" customHeight="1">
      <c r="A130" s="91"/>
      <c r="B130" s="92"/>
      <c r="C130" s="89" t="s">
        <v>25</v>
      </c>
      <c r="D130" s="91"/>
      <c r="E130" s="91"/>
      <c r="F130" s="96">
        <f>IF(E18="","",E18)</f>
        <v>0</v>
      </c>
      <c r="G130" s="91"/>
      <c r="H130" s="91"/>
      <c r="I130" s="89" t="s">
        <v>29</v>
      </c>
      <c r="J130" s="131" t="str">
        <f>E24</f>
        <v xml:space="preserve"> </v>
      </c>
      <c r="K130" s="91"/>
      <c r="L130" s="93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</row>
    <row r="131" spans="1:65" s="94" customFormat="1" ht="10.35" customHeight="1">
      <c r="A131" s="91"/>
      <c r="B131" s="92"/>
      <c r="C131" s="91"/>
      <c r="D131" s="91"/>
      <c r="E131" s="91"/>
      <c r="F131" s="91"/>
      <c r="G131" s="91"/>
      <c r="H131" s="91"/>
      <c r="I131" s="91"/>
      <c r="J131" s="91"/>
      <c r="K131" s="91"/>
      <c r="L131" s="93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</row>
    <row r="132" spans="1:65" s="155" customFormat="1" ht="29.25" customHeight="1">
      <c r="A132" s="145"/>
      <c r="B132" s="146"/>
      <c r="C132" s="147" t="s">
        <v>119</v>
      </c>
      <c r="D132" s="148" t="s">
        <v>56</v>
      </c>
      <c r="E132" s="148" t="s">
        <v>52</v>
      </c>
      <c r="F132" s="148" t="s">
        <v>53</v>
      </c>
      <c r="G132" s="148" t="s">
        <v>120</v>
      </c>
      <c r="H132" s="148" t="s">
        <v>121</v>
      </c>
      <c r="I132" s="148" t="s">
        <v>122</v>
      </c>
      <c r="J132" s="149" t="s">
        <v>96</v>
      </c>
      <c r="K132" s="150" t="s">
        <v>123</v>
      </c>
      <c r="L132" s="151"/>
      <c r="M132" s="152" t="s">
        <v>1</v>
      </c>
      <c r="N132" s="153" t="s">
        <v>35</v>
      </c>
      <c r="O132" s="153" t="s">
        <v>124</v>
      </c>
      <c r="P132" s="153" t="s">
        <v>125</v>
      </c>
      <c r="Q132" s="153" t="s">
        <v>126</v>
      </c>
      <c r="R132" s="153" t="s">
        <v>127</v>
      </c>
      <c r="S132" s="153" t="s">
        <v>128</v>
      </c>
      <c r="T132" s="154" t="s">
        <v>129</v>
      </c>
      <c r="U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</row>
    <row r="133" spans="1:65" s="94" customFormat="1" ht="22.9" customHeight="1">
      <c r="A133" s="91"/>
      <c r="B133" s="92"/>
      <c r="C133" s="156" t="s">
        <v>130</v>
      </c>
      <c r="D133" s="91"/>
      <c r="E133" s="91"/>
      <c r="F133" s="91"/>
      <c r="G133" s="91"/>
      <c r="H133" s="91"/>
      <c r="I133" s="91"/>
      <c r="J133" s="157">
        <f>BK133</f>
        <v>0</v>
      </c>
      <c r="K133" s="91"/>
      <c r="L133" s="92"/>
      <c r="M133" s="158"/>
      <c r="N133" s="159"/>
      <c r="O133" s="105"/>
      <c r="P133" s="160">
        <f>P134+P184+P221+P258+P278+P299+P325+P330+P334+P379+P392</f>
        <v>0</v>
      </c>
      <c r="Q133" s="105"/>
      <c r="R133" s="160">
        <f>R134+R184+R221+R258+R278+R299+R325+R330+R334+R379+R392</f>
        <v>0</v>
      </c>
      <c r="S133" s="105"/>
      <c r="T133" s="161">
        <f>T134+T184+T221+T258+T278+T299+T325+T330+T334+T379+T392</f>
        <v>0</v>
      </c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T133" s="83" t="s">
        <v>70</v>
      </c>
      <c r="AU133" s="83" t="s">
        <v>98</v>
      </c>
      <c r="BK133" s="162">
        <f>BK134+BK184+BK221+BK258+BK278+BK299+BK325+BK330+BK334+BK379+BK392</f>
        <v>0</v>
      </c>
    </row>
    <row r="134" spans="1:65" s="163" customFormat="1" ht="25.9" customHeight="1">
      <c r="B134" s="164"/>
      <c r="D134" s="165" t="s">
        <v>70</v>
      </c>
      <c r="E134" s="166" t="s">
        <v>131</v>
      </c>
      <c r="F134" s="166" t="s">
        <v>132</v>
      </c>
      <c r="J134" s="167">
        <f>BK134</f>
        <v>0</v>
      </c>
      <c r="L134" s="164"/>
      <c r="M134" s="168"/>
      <c r="N134" s="169"/>
      <c r="O134" s="169"/>
      <c r="P134" s="170">
        <f>P135+P156+P174</f>
        <v>0</v>
      </c>
      <c r="Q134" s="169"/>
      <c r="R134" s="170">
        <f>R135+R156+R174</f>
        <v>0</v>
      </c>
      <c r="S134" s="169"/>
      <c r="T134" s="171">
        <f>T135+T156+T174</f>
        <v>0</v>
      </c>
      <c r="AR134" s="165" t="s">
        <v>79</v>
      </c>
      <c r="AT134" s="172" t="s">
        <v>70</v>
      </c>
      <c r="AU134" s="172" t="s">
        <v>71</v>
      </c>
      <c r="AY134" s="165" t="s">
        <v>133</v>
      </c>
      <c r="BK134" s="173">
        <f>BK135+BK156+BK174</f>
        <v>0</v>
      </c>
    </row>
    <row r="135" spans="1:65" s="163" customFormat="1" ht="22.9" customHeight="1">
      <c r="B135" s="164"/>
      <c r="D135" s="165" t="s">
        <v>70</v>
      </c>
      <c r="E135" s="174" t="s">
        <v>161</v>
      </c>
      <c r="F135" s="174" t="s">
        <v>162</v>
      </c>
      <c r="J135" s="175">
        <f>BK135</f>
        <v>0</v>
      </c>
      <c r="L135" s="164"/>
      <c r="M135" s="168"/>
      <c r="N135" s="169"/>
      <c r="O135" s="169"/>
      <c r="P135" s="170">
        <f>SUM(P136:P155)</f>
        <v>0</v>
      </c>
      <c r="Q135" s="169"/>
      <c r="R135" s="170">
        <f>SUM(R136:R155)</f>
        <v>0</v>
      </c>
      <c r="S135" s="169"/>
      <c r="T135" s="171">
        <f>SUM(T136:T155)</f>
        <v>0</v>
      </c>
      <c r="AR135" s="165" t="s">
        <v>79</v>
      </c>
      <c r="AT135" s="172" t="s">
        <v>70</v>
      </c>
      <c r="AU135" s="172" t="s">
        <v>79</v>
      </c>
      <c r="AY135" s="165" t="s">
        <v>133</v>
      </c>
      <c r="BK135" s="173">
        <f>SUM(BK136:BK155)</f>
        <v>0</v>
      </c>
    </row>
    <row r="136" spans="1:65" s="94" customFormat="1" ht="21.75" customHeight="1">
      <c r="A136" s="91"/>
      <c r="B136" s="92"/>
      <c r="C136" s="176" t="s">
        <v>79</v>
      </c>
      <c r="D136" s="176" t="s">
        <v>136</v>
      </c>
      <c r="E136" s="177" t="s">
        <v>522</v>
      </c>
      <c r="F136" s="178" t="s">
        <v>523</v>
      </c>
      <c r="G136" s="179" t="s">
        <v>157</v>
      </c>
      <c r="H136" s="180">
        <v>3.5249999999999999</v>
      </c>
      <c r="I136" s="181"/>
      <c r="J136" s="182">
        <f>ROUND(I136*H136,2)</f>
        <v>0</v>
      </c>
      <c r="K136" s="183"/>
      <c r="L136" s="92"/>
      <c r="M136" s="184" t="s">
        <v>1</v>
      </c>
      <c r="N136" s="185" t="s">
        <v>36</v>
      </c>
      <c r="O136" s="186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R136" s="189" t="s">
        <v>140</v>
      </c>
      <c r="AT136" s="189" t="s">
        <v>136</v>
      </c>
      <c r="AU136" s="189" t="s">
        <v>81</v>
      </c>
      <c r="AY136" s="83" t="s">
        <v>133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83" t="s">
        <v>79</v>
      </c>
      <c r="BK136" s="190">
        <f>ROUND(I136*H136,2)</f>
        <v>0</v>
      </c>
      <c r="BL136" s="83" t="s">
        <v>140</v>
      </c>
      <c r="BM136" s="189" t="s">
        <v>524</v>
      </c>
    </row>
    <row r="137" spans="1:65" s="199" customFormat="1">
      <c r="B137" s="200"/>
      <c r="D137" s="193" t="s">
        <v>146</v>
      </c>
      <c r="E137" s="201" t="s">
        <v>1</v>
      </c>
      <c r="F137" s="202" t="s">
        <v>525</v>
      </c>
      <c r="H137" s="203">
        <v>2.0249999999999999</v>
      </c>
      <c r="L137" s="200"/>
      <c r="M137" s="204"/>
      <c r="N137" s="205"/>
      <c r="O137" s="205"/>
      <c r="P137" s="205"/>
      <c r="Q137" s="205"/>
      <c r="R137" s="205"/>
      <c r="S137" s="205"/>
      <c r="T137" s="206"/>
      <c r="AT137" s="201" t="s">
        <v>146</v>
      </c>
      <c r="AU137" s="201" t="s">
        <v>81</v>
      </c>
      <c r="AV137" s="199" t="s">
        <v>81</v>
      </c>
      <c r="AW137" s="199" t="s">
        <v>28</v>
      </c>
      <c r="AX137" s="199" t="s">
        <v>71</v>
      </c>
      <c r="AY137" s="201" t="s">
        <v>133</v>
      </c>
    </row>
    <row r="138" spans="1:65" s="199" customFormat="1">
      <c r="B138" s="200"/>
      <c r="D138" s="193" t="s">
        <v>146</v>
      </c>
      <c r="E138" s="201" t="s">
        <v>1</v>
      </c>
      <c r="F138" s="202" t="s">
        <v>526</v>
      </c>
      <c r="H138" s="203">
        <v>1.1000000000000001</v>
      </c>
      <c r="L138" s="200"/>
      <c r="M138" s="204"/>
      <c r="N138" s="205"/>
      <c r="O138" s="205"/>
      <c r="P138" s="205"/>
      <c r="Q138" s="205"/>
      <c r="R138" s="205"/>
      <c r="S138" s="205"/>
      <c r="T138" s="206"/>
      <c r="AT138" s="201" t="s">
        <v>146</v>
      </c>
      <c r="AU138" s="201" t="s">
        <v>81</v>
      </c>
      <c r="AV138" s="199" t="s">
        <v>81</v>
      </c>
      <c r="AW138" s="199" t="s">
        <v>28</v>
      </c>
      <c r="AX138" s="199" t="s">
        <v>71</v>
      </c>
      <c r="AY138" s="201" t="s">
        <v>133</v>
      </c>
    </row>
    <row r="139" spans="1:65" s="199" customFormat="1">
      <c r="B139" s="200"/>
      <c r="D139" s="193" t="s">
        <v>146</v>
      </c>
      <c r="E139" s="201" t="s">
        <v>1</v>
      </c>
      <c r="F139" s="202" t="s">
        <v>527</v>
      </c>
      <c r="H139" s="203">
        <v>0.4</v>
      </c>
      <c r="L139" s="200"/>
      <c r="M139" s="204"/>
      <c r="N139" s="205"/>
      <c r="O139" s="205"/>
      <c r="P139" s="205"/>
      <c r="Q139" s="205"/>
      <c r="R139" s="205"/>
      <c r="S139" s="205"/>
      <c r="T139" s="206"/>
      <c r="AT139" s="201" t="s">
        <v>146</v>
      </c>
      <c r="AU139" s="201" t="s">
        <v>81</v>
      </c>
      <c r="AV139" s="199" t="s">
        <v>81</v>
      </c>
      <c r="AW139" s="199" t="s">
        <v>28</v>
      </c>
      <c r="AX139" s="199" t="s">
        <v>71</v>
      </c>
      <c r="AY139" s="201" t="s">
        <v>133</v>
      </c>
    </row>
    <row r="140" spans="1:65" s="207" customFormat="1">
      <c r="B140" s="208"/>
      <c r="D140" s="193" t="s">
        <v>146</v>
      </c>
      <c r="E140" s="209" t="s">
        <v>1</v>
      </c>
      <c r="F140" s="210" t="s">
        <v>149</v>
      </c>
      <c r="H140" s="211">
        <v>3.5249999999999999</v>
      </c>
      <c r="L140" s="208"/>
      <c r="M140" s="212"/>
      <c r="N140" s="213"/>
      <c r="O140" s="213"/>
      <c r="P140" s="213"/>
      <c r="Q140" s="213"/>
      <c r="R140" s="213"/>
      <c r="S140" s="213"/>
      <c r="T140" s="214"/>
      <c r="AT140" s="209" t="s">
        <v>146</v>
      </c>
      <c r="AU140" s="209" t="s">
        <v>81</v>
      </c>
      <c r="AV140" s="207" t="s">
        <v>140</v>
      </c>
      <c r="AW140" s="207" t="s">
        <v>28</v>
      </c>
      <c r="AX140" s="207" t="s">
        <v>79</v>
      </c>
      <c r="AY140" s="209" t="s">
        <v>133</v>
      </c>
    </row>
    <row r="141" spans="1:65" s="94" customFormat="1" ht="33" customHeight="1">
      <c r="A141" s="91"/>
      <c r="B141" s="92"/>
      <c r="C141" s="176" t="s">
        <v>81</v>
      </c>
      <c r="D141" s="176" t="s">
        <v>136</v>
      </c>
      <c r="E141" s="177" t="s">
        <v>528</v>
      </c>
      <c r="F141" s="178" t="s">
        <v>529</v>
      </c>
      <c r="G141" s="179" t="s">
        <v>157</v>
      </c>
      <c r="H141" s="180">
        <v>9.35</v>
      </c>
      <c r="I141" s="181"/>
      <c r="J141" s="182">
        <f>ROUND(I141*H141,2)</f>
        <v>0</v>
      </c>
      <c r="K141" s="183"/>
      <c r="L141" s="92"/>
      <c r="M141" s="184" t="s">
        <v>1</v>
      </c>
      <c r="N141" s="185" t="s">
        <v>36</v>
      </c>
      <c r="O141" s="186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R141" s="189" t="s">
        <v>140</v>
      </c>
      <c r="AT141" s="189" t="s">
        <v>136</v>
      </c>
      <c r="AU141" s="189" t="s">
        <v>81</v>
      </c>
      <c r="AY141" s="83" t="s">
        <v>133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83" t="s">
        <v>79</v>
      </c>
      <c r="BK141" s="190">
        <f>ROUND(I141*H141,2)</f>
        <v>0</v>
      </c>
      <c r="BL141" s="83" t="s">
        <v>140</v>
      </c>
      <c r="BM141" s="189" t="s">
        <v>530</v>
      </c>
    </row>
    <row r="142" spans="1:65" s="199" customFormat="1">
      <c r="B142" s="200"/>
      <c r="D142" s="193" t="s">
        <v>146</v>
      </c>
      <c r="E142" s="201" t="s">
        <v>1</v>
      </c>
      <c r="F142" s="202" t="s">
        <v>531</v>
      </c>
      <c r="H142" s="203">
        <v>5.4</v>
      </c>
      <c r="L142" s="200"/>
      <c r="M142" s="204"/>
      <c r="N142" s="205"/>
      <c r="O142" s="205"/>
      <c r="P142" s="205"/>
      <c r="Q142" s="205"/>
      <c r="R142" s="205"/>
      <c r="S142" s="205"/>
      <c r="T142" s="206"/>
      <c r="AT142" s="201" t="s">
        <v>146</v>
      </c>
      <c r="AU142" s="201" t="s">
        <v>81</v>
      </c>
      <c r="AV142" s="199" t="s">
        <v>81</v>
      </c>
      <c r="AW142" s="199" t="s">
        <v>28</v>
      </c>
      <c r="AX142" s="199" t="s">
        <v>71</v>
      </c>
      <c r="AY142" s="201" t="s">
        <v>133</v>
      </c>
    </row>
    <row r="143" spans="1:65" s="199" customFormat="1">
      <c r="B143" s="200"/>
      <c r="D143" s="193" t="s">
        <v>146</v>
      </c>
      <c r="E143" s="201" t="s">
        <v>1</v>
      </c>
      <c r="F143" s="202" t="s">
        <v>532</v>
      </c>
      <c r="H143" s="203">
        <v>2.75</v>
      </c>
      <c r="L143" s="200"/>
      <c r="M143" s="204"/>
      <c r="N143" s="205"/>
      <c r="O143" s="205"/>
      <c r="P143" s="205"/>
      <c r="Q143" s="205"/>
      <c r="R143" s="205"/>
      <c r="S143" s="205"/>
      <c r="T143" s="206"/>
      <c r="AT143" s="201" t="s">
        <v>146</v>
      </c>
      <c r="AU143" s="201" t="s">
        <v>81</v>
      </c>
      <c r="AV143" s="199" t="s">
        <v>81</v>
      </c>
      <c r="AW143" s="199" t="s">
        <v>28</v>
      </c>
      <c r="AX143" s="199" t="s">
        <v>71</v>
      </c>
      <c r="AY143" s="201" t="s">
        <v>133</v>
      </c>
    </row>
    <row r="144" spans="1:65" s="199" customFormat="1">
      <c r="B144" s="200"/>
      <c r="D144" s="193" t="s">
        <v>146</v>
      </c>
      <c r="E144" s="201" t="s">
        <v>1</v>
      </c>
      <c r="F144" s="202" t="s">
        <v>533</v>
      </c>
      <c r="H144" s="203">
        <v>1.2</v>
      </c>
      <c r="L144" s="200"/>
      <c r="M144" s="204"/>
      <c r="N144" s="205"/>
      <c r="O144" s="205"/>
      <c r="P144" s="205"/>
      <c r="Q144" s="205"/>
      <c r="R144" s="205"/>
      <c r="S144" s="205"/>
      <c r="T144" s="206"/>
      <c r="AT144" s="201" t="s">
        <v>146</v>
      </c>
      <c r="AU144" s="201" t="s">
        <v>81</v>
      </c>
      <c r="AV144" s="199" t="s">
        <v>81</v>
      </c>
      <c r="AW144" s="199" t="s">
        <v>28</v>
      </c>
      <c r="AX144" s="199" t="s">
        <v>71</v>
      </c>
      <c r="AY144" s="201" t="s">
        <v>133</v>
      </c>
    </row>
    <row r="145" spans="1:65" s="207" customFormat="1">
      <c r="B145" s="208"/>
      <c r="D145" s="193" t="s">
        <v>146</v>
      </c>
      <c r="E145" s="209" t="s">
        <v>1</v>
      </c>
      <c r="F145" s="210" t="s">
        <v>149</v>
      </c>
      <c r="H145" s="211">
        <v>9.35</v>
      </c>
      <c r="L145" s="208"/>
      <c r="M145" s="212"/>
      <c r="N145" s="213"/>
      <c r="O145" s="213"/>
      <c r="P145" s="213"/>
      <c r="Q145" s="213"/>
      <c r="R145" s="213"/>
      <c r="S145" s="213"/>
      <c r="T145" s="214"/>
      <c r="AT145" s="209" t="s">
        <v>146</v>
      </c>
      <c r="AU145" s="209" t="s">
        <v>81</v>
      </c>
      <c r="AV145" s="207" t="s">
        <v>140</v>
      </c>
      <c r="AW145" s="207" t="s">
        <v>28</v>
      </c>
      <c r="AX145" s="207" t="s">
        <v>79</v>
      </c>
      <c r="AY145" s="209" t="s">
        <v>133</v>
      </c>
    </row>
    <row r="146" spans="1:65" s="94" customFormat="1" ht="33" customHeight="1">
      <c r="A146" s="91"/>
      <c r="B146" s="92"/>
      <c r="C146" s="176" t="s">
        <v>134</v>
      </c>
      <c r="D146" s="176" t="s">
        <v>136</v>
      </c>
      <c r="E146" s="177" t="s">
        <v>534</v>
      </c>
      <c r="F146" s="178" t="s">
        <v>535</v>
      </c>
      <c r="G146" s="179" t="s">
        <v>157</v>
      </c>
      <c r="H146" s="180">
        <v>1.2</v>
      </c>
      <c r="I146" s="181"/>
      <c r="J146" s="182">
        <f>ROUND(I146*H146,2)</f>
        <v>0</v>
      </c>
      <c r="K146" s="183"/>
      <c r="L146" s="92"/>
      <c r="M146" s="184" t="s">
        <v>1</v>
      </c>
      <c r="N146" s="185" t="s">
        <v>36</v>
      </c>
      <c r="O146" s="186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R146" s="189" t="s">
        <v>140</v>
      </c>
      <c r="AT146" s="189" t="s">
        <v>136</v>
      </c>
      <c r="AU146" s="189" t="s">
        <v>81</v>
      </c>
      <c r="AY146" s="83" t="s">
        <v>133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83" t="s">
        <v>79</v>
      </c>
      <c r="BK146" s="190">
        <f>ROUND(I146*H146,2)</f>
        <v>0</v>
      </c>
      <c r="BL146" s="83" t="s">
        <v>140</v>
      </c>
      <c r="BM146" s="189" t="s">
        <v>536</v>
      </c>
    </row>
    <row r="147" spans="1:65" s="191" customFormat="1" ht="22.5">
      <c r="B147" s="192"/>
      <c r="D147" s="193" t="s">
        <v>146</v>
      </c>
      <c r="E147" s="194" t="s">
        <v>1</v>
      </c>
      <c r="F147" s="195" t="s">
        <v>537</v>
      </c>
      <c r="H147" s="194" t="s">
        <v>1</v>
      </c>
      <c r="L147" s="192"/>
      <c r="M147" s="196"/>
      <c r="N147" s="197"/>
      <c r="O147" s="197"/>
      <c r="P147" s="197"/>
      <c r="Q147" s="197"/>
      <c r="R147" s="197"/>
      <c r="S147" s="197"/>
      <c r="T147" s="198"/>
      <c r="AT147" s="194" t="s">
        <v>146</v>
      </c>
      <c r="AU147" s="194" t="s">
        <v>81</v>
      </c>
      <c r="AV147" s="191" t="s">
        <v>79</v>
      </c>
      <c r="AW147" s="191" t="s">
        <v>28</v>
      </c>
      <c r="AX147" s="191" t="s">
        <v>71</v>
      </c>
      <c r="AY147" s="194" t="s">
        <v>133</v>
      </c>
    </row>
    <row r="148" spans="1:65" s="199" customFormat="1">
      <c r="B148" s="200"/>
      <c r="D148" s="193" t="s">
        <v>146</v>
      </c>
      <c r="E148" s="201" t="s">
        <v>1</v>
      </c>
      <c r="F148" s="202" t="s">
        <v>538</v>
      </c>
      <c r="H148" s="203">
        <v>1.2</v>
      </c>
      <c r="L148" s="200"/>
      <c r="M148" s="204"/>
      <c r="N148" s="205"/>
      <c r="O148" s="205"/>
      <c r="P148" s="205"/>
      <c r="Q148" s="205"/>
      <c r="R148" s="205"/>
      <c r="S148" s="205"/>
      <c r="T148" s="206"/>
      <c r="AT148" s="201" t="s">
        <v>146</v>
      </c>
      <c r="AU148" s="201" t="s">
        <v>81</v>
      </c>
      <c r="AV148" s="199" t="s">
        <v>81</v>
      </c>
      <c r="AW148" s="199" t="s">
        <v>28</v>
      </c>
      <c r="AX148" s="199" t="s">
        <v>71</v>
      </c>
      <c r="AY148" s="201" t="s">
        <v>133</v>
      </c>
    </row>
    <row r="149" spans="1:65" s="207" customFormat="1">
      <c r="B149" s="208"/>
      <c r="D149" s="193" t="s">
        <v>146</v>
      </c>
      <c r="E149" s="209" t="s">
        <v>1</v>
      </c>
      <c r="F149" s="210" t="s">
        <v>149</v>
      </c>
      <c r="H149" s="211">
        <v>1.2</v>
      </c>
      <c r="L149" s="208"/>
      <c r="M149" s="212"/>
      <c r="N149" s="213"/>
      <c r="O149" s="213"/>
      <c r="P149" s="213"/>
      <c r="Q149" s="213"/>
      <c r="R149" s="213"/>
      <c r="S149" s="213"/>
      <c r="T149" s="214"/>
      <c r="AT149" s="209" t="s">
        <v>146</v>
      </c>
      <c r="AU149" s="209" t="s">
        <v>81</v>
      </c>
      <c r="AV149" s="207" t="s">
        <v>140</v>
      </c>
      <c r="AW149" s="207" t="s">
        <v>28</v>
      </c>
      <c r="AX149" s="207" t="s">
        <v>79</v>
      </c>
      <c r="AY149" s="209" t="s">
        <v>133</v>
      </c>
    </row>
    <row r="150" spans="1:65" s="94" customFormat="1" ht="21.75" customHeight="1">
      <c r="A150" s="91"/>
      <c r="B150" s="92"/>
      <c r="C150" s="176" t="s">
        <v>140</v>
      </c>
      <c r="D150" s="176" t="s">
        <v>136</v>
      </c>
      <c r="E150" s="177" t="s">
        <v>539</v>
      </c>
      <c r="F150" s="178" t="s">
        <v>540</v>
      </c>
      <c r="G150" s="179" t="s">
        <v>541</v>
      </c>
      <c r="H150" s="180">
        <v>0.02</v>
      </c>
      <c r="I150" s="181"/>
      <c r="J150" s="182">
        <f>ROUND(I150*H150,2)</f>
        <v>0</v>
      </c>
      <c r="K150" s="183"/>
      <c r="L150" s="92"/>
      <c r="M150" s="184" t="s">
        <v>1</v>
      </c>
      <c r="N150" s="185" t="s">
        <v>36</v>
      </c>
      <c r="O150" s="186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R150" s="189" t="s">
        <v>140</v>
      </c>
      <c r="AT150" s="189" t="s">
        <v>136</v>
      </c>
      <c r="AU150" s="189" t="s">
        <v>81</v>
      </c>
      <c r="AY150" s="83" t="s">
        <v>133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83" t="s">
        <v>79</v>
      </c>
      <c r="BK150" s="190">
        <f>ROUND(I150*H150,2)</f>
        <v>0</v>
      </c>
      <c r="BL150" s="83" t="s">
        <v>140</v>
      </c>
      <c r="BM150" s="189" t="s">
        <v>542</v>
      </c>
    </row>
    <row r="151" spans="1:65" s="199" customFormat="1">
      <c r="B151" s="200"/>
      <c r="D151" s="193" t="s">
        <v>146</v>
      </c>
      <c r="E151" s="201" t="s">
        <v>1</v>
      </c>
      <c r="F151" s="202" t="s">
        <v>543</v>
      </c>
      <c r="H151" s="203">
        <v>0.02</v>
      </c>
      <c r="L151" s="200"/>
      <c r="M151" s="204"/>
      <c r="N151" s="205"/>
      <c r="O151" s="205"/>
      <c r="P151" s="205"/>
      <c r="Q151" s="205"/>
      <c r="R151" s="205"/>
      <c r="S151" s="205"/>
      <c r="T151" s="206"/>
      <c r="AT151" s="201" t="s">
        <v>146</v>
      </c>
      <c r="AU151" s="201" t="s">
        <v>81</v>
      </c>
      <c r="AV151" s="199" t="s">
        <v>81</v>
      </c>
      <c r="AW151" s="199" t="s">
        <v>28</v>
      </c>
      <c r="AX151" s="199" t="s">
        <v>71</v>
      </c>
      <c r="AY151" s="201" t="s">
        <v>133</v>
      </c>
    </row>
    <row r="152" spans="1:65" s="207" customFormat="1">
      <c r="B152" s="208"/>
      <c r="D152" s="193" t="s">
        <v>146</v>
      </c>
      <c r="E152" s="209" t="s">
        <v>1</v>
      </c>
      <c r="F152" s="210" t="s">
        <v>149</v>
      </c>
      <c r="H152" s="211">
        <v>0.02</v>
      </c>
      <c r="L152" s="208"/>
      <c r="M152" s="212"/>
      <c r="N152" s="213"/>
      <c r="O152" s="213"/>
      <c r="P152" s="213"/>
      <c r="Q152" s="213"/>
      <c r="R152" s="213"/>
      <c r="S152" s="213"/>
      <c r="T152" s="214"/>
      <c r="AT152" s="209" t="s">
        <v>146</v>
      </c>
      <c r="AU152" s="209" t="s">
        <v>81</v>
      </c>
      <c r="AV152" s="207" t="s">
        <v>140</v>
      </c>
      <c r="AW152" s="207" t="s">
        <v>28</v>
      </c>
      <c r="AX152" s="207" t="s">
        <v>79</v>
      </c>
      <c r="AY152" s="209" t="s">
        <v>133</v>
      </c>
    </row>
    <row r="153" spans="1:65" s="94" customFormat="1" ht="21.75" customHeight="1">
      <c r="A153" s="91"/>
      <c r="B153" s="92"/>
      <c r="C153" s="176" t="s">
        <v>163</v>
      </c>
      <c r="D153" s="176" t="s">
        <v>136</v>
      </c>
      <c r="E153" s="177" t="s">
        <v>544</v>
      </c>
      <c r="F153" s="178" t="s">
        <v>545</v>
      </c>
      <c r="G153" s="179" t="s">
        <v>157</v>
      </c>
      <c r="H153" s="180">
        <v>0.4</v>
      </c>
      <c r="I153" s="181"/>
      <c r="J153" s="182">
        <f>ROUND(I153*H153,2)</f>
        <v>0</v>
      </c>
      <c r="K153" s="183"/>
      <c r="L153" s="92"/>
      <c r="M153" s="184" t="s">
        <v>1</v>
      </c>
      <c r="N153" s="185" t="s">
        <v>36</v>
      </c>
      <c r="O153" s="186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R153" s="189" t="s">
        <v>140</v>
      </c>
      <c r="AT153" s="189" t="s">
        <v>136</v>
      </c>
      <c r="AU153" s="189" t="s">
        <v>81</v>
      </c>
      <c r="AY153" s="83" t="s">
        <v>133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83" t="s">
        <v>79</v>
      </c>
      <c r="BK153" s="190">
        <f>ROUND(I153*H153,2)</f>
        <v>0</v>
      </c>
      <c r="BL153" s="83" t="s">
        <v>140</v>
      </c>
      <c r="BM153" s="189" t="s">
        <v>546</v>
      </c>
    </row>
    <row r="154" spans="1:65" s="199" customFormat="1">
      <c r="B154" s="200"/>
      <c r="D154" s="193" t="s">
        <v>146</v>
      </c>
      <c r="E154" s="201" t="s">
        <v>1</v>
      </c>
      <c r="F154" s="202" t="s">
        <v>547</v>
      </c>
      <c r="H154" s="203">
        <v>0.4</v>
      </c>
      <c r="L154" s="200"/>
      <c r="M154" s="204"/>
      <c r="N154" s="205"/>
      <c r="O154" s="205"/>
      <c r="P154" s="205"/>
      <c r="Q154" s="205"/>
      <c r="R154" s="205"/>
      <c r="S154" s="205"/>
      <c r="T154" s="206"/>
      <c r="AT154" s="201" t="s">
        <v>146</v>
      </c>
      <c r="AU154" s="201" t="s">
        <v>81</v>
      </c>
      <c r="AV154" s="199" t="s">
        <v>81</v>
      </c>
      <c r="AW154" s="199" t="s">
        <v>28</v>
      </c>
      <c r="AX154" s="199" t="s">
        <v>71</v>
      </c>
      <c r="AY154" s="201" t="s">
        <v>133</v>
      </c>
    </row>
    <row r="155" spans="1:65" s="207" customFormat="1">
      <c r="B155" s="208"/>
      <c r="D155" s="193" t="s">
        <v>146</v>
      </c>
      <c r="E155" s="209" t="s">
        <v>1</v>
      </c>
      <c r="F155" s="210" t="s">
        <v>149</v>
      </c>
      <c r="H155" s="211">
        <v>0.4</v>
      </c>
      <c r="L155" s="208"/>
      <c r="M155" s="212"/>
      <c r="N155" s="213"/>
      <c r="O155" s="213"/>
      <c r="P155" s="213"/>
      <c r="Q155" s="213"/>
      <c r="R155" s="213"/>
      <c r="S155" s="213"/>
      <c r="T155" s="214"/>
      <c r="AT155" s="209" t="s">
        <v>146</v>
      </c>
      <c r="AU155" s="209" t="s">
        <v>81</v>
      </c>
      <c r="AV155" s="207" t="s">
        <v>140</v>
      </c>
      <c r="AW155" s="207" t="s">
        <v>28</v>
      </c>
      <c r="AX155" s="207" t="s">
        <v>79</v>
      </c>
      <c r="AY155" s="209" t="s">
        <v>133</v>
      </c>
    </row>
    <row r="156" spans="1:65" s="163" customFormat="1" ht="22.9" customHeight="1">
      <c r="B156" s="164"/>
      <c r="D156" s="165" t="s">
        <v>70</v>
      </c>
      <c r="E156" s="174" t="s">
        <v>183</v>
      </c>
      <c r="F156" s="174" t="s">
        <v>188</v>
      </c>
      <c r="J156" s="175">
        <f>BK156</f>
        <v>0</v>
      </c>
      <c r="L156" s="164"/>
      <c r="M156" s="168"/>
      <c r="N156" s="169"/>
      <c r="O156" s="169"/>
      <c r="P156" s="170">
        <f>SUM(P157:P173)</f>
        <v>0</v>
      </c>
      <c r="Q156" s="169"/>
      <c r="R156" s="170">
        <f>SUM(R157:R173)</f>
        <v>0</v>
      </c>
      <c r="S156" s="169"/>
      <c r="T156" s="171">
        <f>SUM(T157:T173)</f>
        <v>0</v>
      </c>
      <c r="AR156" s="165" t="s">
        <v>79</v>
      </c>
      <c r="AT156" s="172" t="s">
        <v>70</v>
      </c>
      <c r="AU156" s="172" t="s">
        <v>79</v>
      </c>
      <c r="AY156" s="165" t="s">
        <v>133</v>
      </c>
      <c r="BK156" s="173">
        <f>SUM(BK157:BK173)</f>
        <v>0</v>
      </c>
    </row>
    <row r="157" spans="1:65" s="94" customFormat="1" ht="16.5" customHeight="1">
      <c r="A157" s="91"/>
      <c r="B157" s="92"/>
      <c r="C157" s="176" t="s">
        <v>161</v>
      </c>
      <c r="D157" s="176" t="s">
        <v>136</v>
      </c>
      <c r="E157" s="177" t="s">
        <v>548</v>
      </c>
      <c r="F157" s="178" t="s">
        <v>549</v>
      </c>
      <c r="G157" s="179" t="s">
        <v>157</v>
      </c>
      <c r="H157" s="180">
        <v>72.149000000000001</v>
      </c>
      <c r="I157" s="181"/>
      <c r="J157" s="182">
        <f>ROUND(I157*H157,2)</f>
        <v>0</v>
      </c>
      <c r="K157" s="183"/>
      <c r="L157" s="92"/>
      <c r="M157" s="184" t="s">
        <v>1</v>
      </c>
      <c r="N157" s="185" t="s">
        <v>36</v>
      </c>
      <c r="O157" s="186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91"/>
      <c r="V157" s="91"/>
      <c r="W157" s="91"/>
      <c r="X157" s="91"/>
      <c r="Y157" s="91"/>
      <c r="Z157" s="91"/>
      <c r="AA157" s="91"/>
      <c r="AB157" s="91"/>
      <c r="AC157" s="91"/>
      <c r="AD157" s="91"/>
      <c r="AE157" s="91"/>
      <c r="AR157" s="189" t="s">
        <v>140</v>
      </c>
      <c r="AT157" s="189" t="s">
        <v>136</v>
      </c>
      <c r="AU157" s="189" t="s">
        <v>81</v>
      </c>
      <c r="AY157" s="83" t="s">
        <v>133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83" t="s">
        <v>79</v>
      </c>
      <c r="BK157" s="190">
        <f>ROUND(I157*H157,2)</f>
        <v>0</v>
      </c>
      <c r="BL157" s="83" t="s">
        <v>140</v>
      </c>
      <c r="BM157" s="189" t="s">
        <v>550</v>
      </c>
    </row>
    <row r="158" spans="1:65" s="199" customFormat="1">
      <c r="B158" s="200"/>
      <c r="D158" s="193" t="s">
        <v>146</v>
      </c>
      <c r="E158" s="201" t="s">
        <v>1</v>
      </c>
      <c r="F158" s="202" t="s">
        <v>551</v>
      </c>
      <c r="H158" s="203">
        <v>72.149000000000001</v>
      </c>
      <c r="L158" s="200"/>
      <c r="M158" s="204"/>
      <c r="N158" s="205"/>
      <c r="O158" s="205"/>
      <c r="P158" s="205"/>
      <c r="Q158" s="205"/>
      <c r="R158" s="205"/>
      <c r="S158" s="205"/>
      <c r="T158" s="206"/>
      <c r="AT158" s="201" t="s">
        <v>146</v>
      </c>
      <c r="AU158" s="201" t="s">
        <v>81</v>
      </c>
      <c r="AV158" s="199" t="s">
        <v>81</v>
      </c>
      <c r="AW158" s="199" t="s">
        <v>28</v>
      </c>
      <c r="AX158" s="199" t="s">
        <v>71</v>
      </c>
      <c r="AY158" s="201" t="s">
        <v>133</v>
      </c>
    </row>
    <row r="159" spans="1:65" s="207" customFormat="1">
      <c r="B159" s="208"/>
      <c r="D159" s="193" t="s">
        <v>146</v>
      </c>
      <c r="E159" s="209" t="s">
        <v>1</v>
      </c>
      <c r="F159" s="210" t="s">
        <v>149</v>
      </c>
      <c r="H159" s="211">
        <v>72.149000000000001</v>
      </c>
      <c r="L159" s="208"/>
      <c r="M159" s="212"/>
      <c r="N159" s="213"/>
      <c r="O159" s="213"/>
      <c r="P159" s="213"/>
      <c r="Q159" s="213"/>
      <c r="R159" s="213"/>
      <c r="S159" s="213"/>
      <c r="T159" s="214"/>
      <c r="AT159" s="209" t="s">
        <v>146</v>
      </c>
      <c r="AU159" s="209" t="s">
        <v>81</v>
      </c>
      <c r="AV159" s="207" t="s">
        <v>140</v>
      </c>
      <c r="AW159" s="207" t="s">
        <v>28</v>
      </c>
      <c r="AX159" s="207" t="s">
        <v>79</v>
      </c>
      <c r="AY159" s="209" t="s">
        <v>133</v>
      </c>
    </row>
    <row r="160" spans="1:65" s="94" customFormat="1" ht="21.75" customHeight="1">
      <c r="A160" s="91"/>
      <c r="B160" s="92"/>
      <c r="C160" s="176" t="s">
        <v>174</v>
      </c>
      <c r="D160" s="176" t="s">
        <v>136</v>
      </c>
      <c r="E160" s="177" t="s">
        <v>552</v>
      </c>
      <c r="F160" s="178" t="s">
        <v>553</v>
      </c>
      <c r="G160" s="179" t="s">
        <v>139</v>
      </c>
      <c r="H160" s="180">
        <v>1</v>
      </c>
      <c r="I160" s="181"/>
      <c r="J160" s="182">
        <f>ROUND(I160*H160,2)</f>
        <v>0</v>
      </c>
      <c r="K160" s="183"/>
      <c r="L160" s="92"/>
      <c r="M160" s="184" t="s">
        <v>1</v>
      </c>
      <c r="N160" s="185" t="s">
        <v>36</v>
      </c>
      <c r="O160" s="186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91"/>
      <c r="V160" s="91"/>
      <c r="W160" s="91"/>
      <c r="X160" s="91"/>
      <c r="Y160" s="91"/>
      <c r="Z160" s="91"/>
      <c r="AA160" s="91"/>
      <c r="AB160" s="91"/>
      <c r="AC160" s="91"/>
      <c r="AD160" s="91"/>
      <c r="AE160" s="91"/>
      <c r="AR160" s="189" t="s">
        <v>140</v>
      </c>
      <c r="AT160" s="189" t="s">
        <v>136</v>
      </c>
      <c r="AU160" s="189" t="s">
        <v>81</v>
      </c>
      <c r="AY160" s="83" t="s">
        <v>133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83" t="s">
        <v>79</v>
      </c>
      <c r="BK160" s="190">
        <f>ROUND(I160*H160,2)</f>
        <v>0</v>
      </c>
      <c r="BL160" s="83" t="s">
        <v>140</v>
      </c>
      <c r="BM160" s="189" t="s">
        <v>554</v>
      </c>
    </row>
    <row r="161" spans="1:65" s="199" customFormat="1">
      <c r="B161" s="200"/>
      <c r="D161" s="193" t="s">
        <v>146</v>
      </c>
      <c r="E161" s="201" t="s">
        <v>1</v>
      </c>
      <c r="F161" s="202" t="s">
        <v>555</v>
      </c>
      <c r="H161" s="203">
        <v>1</v>
      </c>
      <c r="L161" s="200"/>
      <c r="M161" s="204"/>
      <c r="N161" s="205"/>
      <c r="O161" s="205"/>
      <c r="P161" s="205"/>
      <c r="Q161" s="205"/>
      <c r="R161" s="205"/>
      <c r="S161" s="205"/>
      <c r="T161" s="206"/>
      <c r="AT161" s="201" t="s">
        <v>146</v>
      </c>
      <c r="AU161" s="201" t="s">
        <v>81</v>
      </c>
      <c r="AV161" s="199" t="s">
        <v>81</v>
      </c>
      <c r="AW161" s="199" t="s">
        <v>28</v>
      </c>
      <c r="AX161" s="199" t="s">
        <v>71</v>
      </c>
      <c r="AY161" s="201" t="s">
        <v>133</v>
      </c>
    </row>
    <row r="162" spans="1:65" s="207" customFormat="1">
      <c r="B162" s="208"/>
      <c r="D162" s="193" t="s">
        <v>146</v>
      </c>
      <c r="E162" s="209" t="s">
        <v>1</v>
      </c>
      <c r="F162" s="210" t="s">
        <v>149</v>
      </c>
      <c r="H162" s="211">
        <v>1</v>
      </c>
      <c r="L162" s="208"/>
      <c r="M162" s="212"/>
      <c r="N162" s="213"/>
      <c r="O162" s="213"/>
      <c r="P162" s="213"/>
      <c r="Q162" s="213"/>
      <c r="R162" s="213"/>
      <c r="S162" s="213"/>
      <c r="T162" s="214"/>
      <c r="AT162" s="209" t="s">
        <v>146</v>
      </c>
      <c r="AU162" s="209" t="s">
        <v>81</v>
      </c>
      <c r="AV162" s="207" t="s">
        <v>140</v>
      </c>
      <c r="AW162" s="207" t="s">
        <v>28</v>
      </c>
      <c r="AX162" s="207" t="s">
        <v>79</v>
      </c>
      <c r="AY162" s="209" t="s">
        <v>133</v>
      </c>
    </row>
    <row r="163" spans="1:65" s="94" customFormat="1" ht="16.5" customHeight="1">
      <c r="A163" s="91"/>
      <c r="B163" s="92"/>
      <c r="C163" s="176" t="s">
        <v>153</v>
      </c>
      <c r="D163" s="176" t="s">
        <v>136</v>
      </c>
      <c r="E163" s="177" t="s">
        <v>556</v>
      </c>
      <c r="F163" s="178" t="s">
        <v>557</v>
      </c>
      <c r="G163" s="179" t="s">
        <v>371</v>
      </c>
      <c r="H163" s="180">
        <v>8.3000000000000007</v>
      </c>
      <c r="I163" s="181"/>
      <c r="J163" s="182">
        <f>ROUND(I163*H163,2)</f>
        <v>0</v>
      </c>
      <c r="K163" s="183"/>
      <c r="L163" s="92"/>
      <c r="M163" s="184" t="s">
        <v>1</v>
      </c>
      <c r="N163" s="185" t="s">
        <v>36</v>
      </c>
      <c r="O163" s="186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91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R163" s="189" t="s">
        <v>140</v>
      </c>
      <c r="AT163" s="189" t="s">
        <v>136</v>
      </c>
      <c r="AU163" s="189" t="s">
        <v>81</v>
      </c>
      <c r="AY163" s="83" t="s">
        <v>133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83" t="s">
        <v>79</v>
      </c>
      <c r="BK163" s="190">
        <f>ROUND(I163*H163,2)</f>
        <v>0</v>
      </c>
      <c r="BL163" s="83" t="s">
        <v>140</v>
      </c>
      <c r="BM163" s="189" t="s">
        <v>558</v>
      </c>
    </row>
    <row r="164" spans="1:65" s="199" customFormat="1">
      <c r="B164" s="200"/>
      <c r="D164" s="193" t="s">
        <v>146</v>
      </c>
      <c r="E164" s="201" t="s">
        <v>1</v>
      </c>
      <c r="F164" s="202" t="s">
        <v>559</v>
      </c>
      <c r="H164" s="203">
        <v>8.3000000000000007</v>
      </c>
      <c r="L164" s="200"/>
      <c r="M164" s="204"/>
      <c r="N164" s="205"/>
      <c r="O164" s="205"/>
      <c r="P164" s="205"/>
      <c r="Q164" s="205"/>
      <c r="R164" s="205"/>
      <c r="S164" s="205"/>
      <c r="T164" s="206"/>
      <c r="AT164" s="201" t="s">
        <v>146</v>
      </c>
      <c r="AU164" s="201" t="s">
        <v>81</v>
      </c>
      <c r="AV164" s="199" t="s">
        <v>81</v>
      </c>
      <c r="AW164" s="199" t="s">
        <v>28</v>
      </c>
      <c r="AX164" s="199" t="s">
        <v>71</v>
      </c>
      <c r="AY164" s="201" t="s">
        <v>133</v>
      </c>
    </row>
    <row r="165" spans="1:65" s="207" customFormat="1">
      <c r="B165" s="208"/>
      <c r="D165" s="193" t="s">
        <v>146</v>
      </c>
      <c r="E165" s="209" t="s">
        <v>1</v>
      </c>
      <c r="F165" s="210" t="s">
        <v>149</v>
      </c>
      <c r="H165" s="211">
        <v>8.3000000000000007</v>
      </c>
      <c r="L165" s="208"/>
      <c r="M165" s="212"/>
      <c r="N165" s="213"/>
      <c r="O165" s="213"/>
      <c r="P165" s="213"/>
      <c r="Q165" s="213"/>
      <c r="R165" s="213"/>
      <c r="S165" s="213"/>
      <c r="T165" s="214"/>
      <c r="AT165" s="209" t="s">
        <v>146</v>
      </c>
      <c r="AU165" s="209" t="s">
        <v>81</v>
      </c>
      <c r="AV165" s="207" t="s">
        <v>140</v>
      </c>
      <c r="AW165" s="207" t="s">
        <v>28</v>
      </c>
      <c r="AX165" s="207" t="s">
        <v>79</v>
      </c>
      <c r="AY165" s="209" t="s">
        <v>133</v>
      </c>
    </row>
    <row r="166" spans="1:65" s="94" customFormat="1" ht="21.75" customHeight="1">
      <c r="A166" s="91"/>
      <c r="B166" s="92"/>
      <c r="C166" s="176" t="s">
        <v>183</v>
      </c>
      <c r="D166" s="176" t="s">
        <v>136</v>
      </c>
      <c r="E166" s="177" t="s">
        <v>560</v>
      </c>
      <c r="F166" s="178" t="s">
        <v>561</v>
      </c>
      <c r="G166" s="179" t="s">
        <v>371</v>
      </c>
      <c r="H166" s="180">
        <v>4</v>
      </c>
      <c r="I166" s="181"/>
      <c r="J166" s="182">
        <f>ROUND(I166*H166,2)</f>
        <v>0</v>
      </c>
      <c r="K166" s="183"/>
      <c r="L166" s="92"/>
      <c r="M166" s="184" t="s">
        <v>1</v>
      </c>
      <c r="N166" s="185" t="s">
        <v>36</v>
      </c>
      <c r="O166" s="186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91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R166" s="189" t="s">
        <v>140</v>
      </c>
      <c r="AT166" s="189" t="s">
        <v>136</v>
      </c>
      <c r="AU166" s="189" t="s">
        <v>81</v>
      </c>
      <c r="AY166" s="83" t="s">
        <v>133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83" t="s">
        <v>79</v>
      </c>
      <c r="BK166" s="190">
        <f>ROUND(I166*H166,2)</f>
        <v>0</v>
      </c>
      <c r="BL166" s="83" t="s">
        <v>140</v>
      </c>
      <c r="BM166" s="189" t="s">
        <v>562</v>
      </c>
    </row>
    <row r="167" spans="1:65" s="199" customFormat="1">
      <c r="B167" s="200"/>
      <c r="D167" s="193" t="s">
        <v>146</v>
      </c>
      <c r="E167" s="201" t="s">
        <v>1</v>
      </c>
      <c r="F167" s="202" t="s">
        <v>563</v>
      </c>
      <c r="H167" s="203">
        <v>4</v>
      </c>
      <c r="L167" s="200"/>
      <c r="M167" s="204"/>
      <c r="N167" s="205"/>
      <c r="O167" s="205"/>
      <c r="P167" s="205"/>
      <c r="Q167" s="205"/>
      <c r="R167" s="205"/>
      <c r="S167" s="205"/>
      <c r="T167" s="206"/>
      <c r="AT167" s="201" t="s">
        <v>146</v>
      </c>
      <c r="AU167" s="201" t="s">
        <v>81</v>
      </c>
      <c r="AV167" s="199" t="s">
        <v>81</v>
      </c>
      <c r="AW167" s="199" t="s">
        <v>28</v>
      </c>
      <c r="AX167" s="199" t="s">
        <v>71</v>
      </c>
      <c r="AY167" s="201" t="s">
        <v>133</v>
      </c>
    </row>
    <row r="168" spans="1:65" s="207" customFormat="1">
      <c r="B168" s="208"/>
      <c r="D168" s="193" t="s">
        <v>146</v>
      </c>
      <c r="E168" s="209" t="s">
        <v>1</v>
      </c>
      <c r="F168" s="210" t="s">
        <v>149</v>
      </c>
      <c r="H168" s="211">
        <v>4</v>
      </c>
      <c r="L168" s="208"/>
      <c r="M168" s="212"/>
      <c r="N168" s="213"/>
      <c r="O168" s="213"/>
      <c r="P168" s="213"/>
      <c r="Q168" s="213"/>
      <c r="R168" s="213"/>
      <c r="S168" s="213"/>
      <c r="T168" s="214"/>
      <c r="AT168" s="209" t="s">
        <v>146</v>
      </c>
      <c r="AU168" s="209" t="s">
        <v>81</v>
      </c>
      <c r="AV168" s="207" t="s">
        <v>140</v>
      </c>
      <c r="AW168" s="207" t="s">
        <v>28</v>
      </c>
      <c r="AX168" s="207" t="s">
        <v>79</v>
      </c>
      <c r="AY168" s="209" t="s">
        <v>133</v>
      </c>
    </row>
    <row r="169" spans="1:65" s="94" customFormat="1" ht="21.75" customHeight="1">
      <c r="A169" s="91"/>
      <c r="B169" s="92"/>
      <c r="C169" s="176" t="s">
        <v>189</v>
      </c>
      <c r="D169" s="176" t="s">
        <v>136</v>
      </c>
      <c r="E169" s="177" t="s">
        <v>564</v>
      </c>
      <c r="F169" s="178" t="s">
        <v>565</v>
      </c>
      <c r="G169" s="179" t="s">
        <v>371</v>
      </c>
      <c r="H169" s="180">
        <v>23</v>
      </c>
      <c r="I169" s="181"/>
      <c r="J169" s="182">
        <f>ROUND(I169*H169,2)</f>
        <v>0</v>
      </c>
      <c r="K169" s="183"/>
      <c r="L169" s="92"/>
      <c r="M169" s="184" t="s">
        <v>1</v>
      </c>
      <c r="N169" s="185" t="s">
        <v>36</v>
      </c>
      <c r="O169" s="186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91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  <c r="AR169" s="189" t="s">
        <v>140</v>
      </c>
      <c r="AT169" s="189" t="s">
        <v>136</v>
      </c>
      <c r="AU169" s="189" t="s">
        <v>81</v>
      </c>
      <c r="AY169" s="83" t="s">
        <v>133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83" t="s">
        <v>79</v>
      </c>
      <c r="BK169" s="190">
        <f>ROUND(I169*H169,2)</f>
        <v>0</v>
      </c>
      <c r="BL169" s="83" t="s">
        <v>140</v>
      </c>
      <c r="BM169" s="189" t="s">
        <v>566</v>
      </c>
    </row>
    <row r="170" spans="1:65" s="199" customFormat="1">
      <c r="B170" s="200"/>
      <c r="D170" s="193" t="s">
        <v>146</v>
      </c>
      <c r="E170" s="201" t="s">
        <v>1</v>
      </c>
      <c r="F170" s="202" t="s">
        <v>567</v>
      </c>
      <c r="H170" s="203">
        <v>13.5</v>
      </c>
      <c r="L170" s="200"/>
      <c r="M170" s="204"/>
      <c r="N170" s="205"/>
      <c r="O170" s="205"/>
      <c r="P170" s="205"/>
      <c r="Q170" s="205"/>
      <c r="R170" s="205"/>
      <c r="S170" s="205"/>
      <c r="T170" s="206"/>
      <c r="AT170" s="201" t="s">
        <v>146</v>
      </c>
      <c r="AU170" s="201" t="s">
        <v>81</v>
      </c>
      <c r="AV170" s="199" t="s">
        <v>81</v>
      </c>
      <c r="AW170" s="199" t="s">
        <v>28</v>
      </c>
      <c r="AX170" s="199" t="s">
        <v>71</v>
      </c>
      <c r="AY170" s="201" t="s">
        <v>133</v>
      </c>
    </row>
    <row r="171" spans="1:65" s="199" customFormat="1">
      <c r="B171" s="200"/>
      <c r="D171" s="193" t="s">
        <v>146</v>
      </c>
      <c r="E171" s="201" t="s">
        <v>1</v>
      </c>
      <c r="F171" s="202" t="s">
        <v>568</v>
      </c>
      <c r="H171" s="203">
        <v>5.5</v>
      </c>
      <c r="L171" s="200"/>
      <c r="M171" s="204"/>
      <c r="N171" s="205"/>
      <c r="O171" s="205"/>
      <c r="P171" s="205"/>
      <c r="Q171" s="205"/>
      <c r="R171" s="205"/>
      <c r="S171" s="205"/>
      <c r="T171" s="206"/>
      <c r="AT171" s="201" t="s">
        <v>146</v>
      </c>
      <c r="AU171" s="201" t="s">
        <v>81</v>
      </c>
      <c r="AV171" s="199" t="s">
        <v>81</v>
      </c>
      <c r="AW171" s="199" t="s">
        <v>28</v>
      </c>
      <c r="AX171" s="199" t="s">
        <v>71</v>
      </c>
      <c r="AY171" s="201" t="s">
        <v>133</v>
      </c>
    </row>
    <row r="172" spans="1:65" s="199" customFormat="1">
      <c r="B172" s="200"/>
      <c r="D172" s="193" t="s">
        <v>146</v>
      </c>
      <c r="E172" s="201" t="s">
        <v>1</v>
      </c>
      <c r="F172" s="202" t="s">
        <v>569</v>
      </c>
      <c r="H172" s="203">
        <v>4</v>
      </c>
      <c r="L172" s="200"/>
      <c r="M172" s="204"/>
      <c r="N172" s="205"/>
      <c r="O172" s="205"/>
      <c r="P172" s="205"/>
      <c r="Q172" s="205"/>
      <c r="R172" s="205"/>
      <c r="S172" s="205"/>
      <c r="T172" s="206"/>
      <c r="AT172" s="201" t="s">
        <v>146</v>
      </c>
      <c r="AU172" s="201" t="s">
        <v>81</v>
      </c>
      <c r="AV172" s="199" t="s">
        <v>81</v>
      </c>
      <c r="AW172" s="199" t="s">
        <v>28</v>
      </c>
      <c r="AX172" s="199" t="s">
        <v>71</v>
      </c>
      <c r="AY172" s="201" t="s">
        <v>133</v>
      </c>
    </row>
    <row r="173" spans="1:65" s="207" customFormat="1">
      <c r="B173" s="208"/>
      <c r="D173" s="193" t="s">
        <v>146</v>
      </c>
      <c r="E173" s="209" t="s">
        <v>1</v>
      </c>
      <c r="F173" s="210" t="s">
        <v>149</v>
      </c>
      <c r="H173" s="211">
        <v>23</v>
      </c>
      <c r="L173" s="208"/>
      <c r="M173" s="212"/>
      <c r="N173" s="213"/>
      <c r="O173" s="213"/>
      <c r="P173" s="213"/>
      <c r="Q173" s="213"/>
      <c r="R173" s="213"/>
      <c r="S173" s="213"/>
      <c r="T173" s="214"/>
      <c r="AT173" s="209" t="s">
        <v>146</v>
      </c>
      <c r="AU173" s="209" t="s">
        <v>81</v>
      </c>
      <c r="AV173" s="207" t="s">
        <v>140</v>
      </c>
      <c r="AW173" s="207" t="s">
        <v>28</v>
      </c>
      <c r="AX173" s="207" t="s">
        <v>79</v>
      </c>
      <c r="AY173" s="209" t="s">
        <v>133</v>
      </c>
    </row>
    <row r="174" spans="1:65" s="163" customFormat="1" ht="22.9" customHeight="1">
      <c r="B174" s="164"/>
      <c r="D174" s="165" t="s">
        <v>70</v>
      </c>
      <c r="E174" s="174" t="s">
        <v>212</v>
      </c>
      <c r="F174" s="174" t="s">
        <v>213</v>
      </c>
      <c r="J174" s="175">
        <f>BK174</f>
        <v>0</v>
      </c>
      <c r="L174" s="164"/>
      <c r="M174" s="168"/>
      <c r="N174" s="169"/>
      <c r="O174" s="169"/>
      <c r="P174" s="170">
        <f>SUM(P175:P183)</f>
        <v>0</v>
      </c>
      <c r="Q174" s="169"/>
      <c r="R174" s="170">
        <f>SUM(R175:R183)</f>
        <v>0</v>
      </c>
      <c r="S174" s="169"/>
      <c r="T174" s="171">
        <f>SUM(T175:T183)</f>
        <v>0</v>
      </c>
      <c r="AR174" s="165" t="s">
        <v>79</v>
      </c>
      <c r="AT174" s="172" t="s">
        <v>70</v>
      </c>
      <c r="AU174" s="172" t="s">
        <v>79</v>
      </c>
      <c r="AY174" s="165" t="s">
        <v>133</v>
      </c>
      <c r="BK174" s="173">
        <f>SUM(BK175:BK183)</f>
        <v>0</v>
      </c>
    </row>
    <row r="175" spans="1:65" s="94" customFormat="1" ht="21.75" customHeight="1">
      <c r="A175" s="91"/>
      <c r="B175" s="92"/>
      <c r="C175" s="176" t="s">
        <v>193</v>
      </c>
      <c r="D175" s="176" t="s">
        <v>136</v>
      </c>
      <c r="E175" s="177" t="s">
        <v>570</v>
      </c>
      <c r="F175" s="178" t="s">
        <v>571</v>
      </c>
      <c r="G175" s="179" t="s">
        <v>144</v>
      </c>
      <c r="H175" s="180">
        <v>0.86</v>
      </c>
      <c r="I175" s="181"/>
      <c r="J175" s="182">
        <f t="shared" ref="J175:J180" si="0">ROUND(I175*H175,2)</f>
        <v>0</v>
      </c>
      <c r="K175" s="183"/>
      <c r="L175" s="92"/>
      <c r="M175" s="184" t="s">
        <v>1</v>
      </c>
      <c r="N175" s="185" t="s">
        <v>36</v>
      </c>
      <c r="O175" s="186"/>
      <c r="P175" s="187">
        <f t="shared" ref="P175:P180" si="1">O175*H175</f>
        <v>0</v>
      </c>
      <c r="Q175" s="187">
        <v>0</v>
      </c>
      <c r="R175" s="187">
        <f t="shared" ref="R175:R180" si="2">Q175*H175</f>
        <v>0</v>
      </c>
      <c r="S175" s="187">
        <v>0</v>
      </c>
      <c r="T175" s="188">
        <f t="shared" ref="T175:T180" si="3">S175*H175</f>
        <v>0</v>
      </c>
      <c r="U175" s="91"/>
      <c r="V175" s="91"/>
      <c r="W175" s="91"/>
      <c r="X175" s="91"/>
      <c r="Y175" s="91"/>
      <c r="Z175" s="91"/>
      <c r="AA175" s="91"/>
      <c r="AB175" s="91"/>
      <c r="AC175" s="91"/>
      <c r="AD175" s="91"/>
      <c r="AE175" s="91"/>
      <c r="AR175" s="189" t="s">
        <v>140</v>
      </c>
      <c r="AT175" s="189" t="s">
        <v>136</v>
      </c>
      <c r="AU175" s="189" t="s">
        <v>81</v>
      </c>
      <c r="AY175" s="83" t="s">
        <v>133</v>
      </c>
      <c r="BE175" s="190">
        <f t="shared" ref="BE175:BE180" si="4">IF(N175="základní",J175,0)</f>
        <v>0</v>
      </c>
      <c r="BF175" s="190">
        <f t="shared" ref="BF175:BF180" si="5">IF(N175="snížená",J175,0)</f>
        <v>0</v>
      </c>
      <c r="BG175" s="190">
        <f t="shared" ref="BG175:BG180" si="6">IF(N175="zákl. přenesená",J175,0)</f>
        <v>0</v>
      </c>
      <c r="BH175" s="190">
        <f t="shared" ref="BH175:BH180" si="7">IF(N175="sníž. přenesená",J175,0)</f>
        <v>0</v>
      </c>
      <c r="BI175" s="190">
        <f t="shared" ref="BI175:BI180" si="8">IF(N175="nulová",J175,0)</f>
        <v>0</v>
      </c>
      <c r="BJ175" s="83" t="s">
        <v>79</v>
      </c>
      <c r="BK175" s="190">
        <f t="shared" ref="BK175:BK180" si="9">ROUND(I175*H175,2)</f>
        <v>0</v>
      </c>
      <c r="BL175" s="83" t="s">
        <v>140</v>
      </c>
      <c r="BM175" s="189" t="s">
        <v>572</v>
      </c>
    </row>
    <row r="176" spans="1:65" s="94" customFormat="1" ht="21.75" customHeight="1">
      <c r="A176" s="91"/>
      <c r="B176" s="92"/>
      <c r="C176" s="176" t="s">
        <v>197</v>
      </c>
      <c r="D176" s="176" t="s">
        <v>136</v>
      </c>
      <c r="E176" s="177" t="s">
        <v>573</v>
      </c>
      <c r="F176" s="178" t="s">
        <v>574</v>
      </c>
      <c r="G176" s="179" t="s">
        <v>144</v>
      </c>
      <c r="H176" s="180">
        <v>1.55</v>
      </c>
      <c r="I176" s="181"/>
      <c r="J176" s="182">
        <f t="shared" si="0"/>
        <v>0</v>
      </c>
      <c r="K176" s="183"/>
      <c r="L176" s="92"/>
      <c r="M176" s="184" t="s">
        <v>1</v>
      </c>
      <c r="N176" s="185" t="s">
        <v>36</v>
      </c>
      <c r="O176" s="186"/>
      <c r="P176" s="187">
        <f t="shared" si="1"/>
        <v>0</v>
      </c>
      <c r="Q176" s="187">
        <v>0</v>
      </c>
      <c r="R176" s="187">
        <f t="shared" si="2"/>
        <v>0</v>
      </c>
      <c r="S176" s="187">
        <v>0</v>
      </c>
      <c r="T176" s="188">
        <f t="shared" si="3"/>
        <v>0</v>
      </c>
      <c r="U176" s="91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  <c r="AR176" s="189" t="s">
        <v>140</v>
      </c>
      <c r="AT176" s="189" t="s">
        <v>136</v>
      </c>
      <c r="AU176" s="189" t="s">
        <v>81</v>
      </c>
      <c r="AY176" s="83" t="s">
        <v>133</v>
      </c>
      <c r="BE176" s="190">
        <f t="shared" si="4"/>
        <v>0</v>
      </c>
      <c r="BF176" s="190">
        <f t="shared" si="5"/>
        <v>0</v>
      </c>
      <c r="BG176" s="190">
        <f t="shared" si="6"/>
        <v>0</v>
      </c>
      <c r="BH176" s="190">
        <f t="shared" si="7"/>
        <v>0</v>
      </c>
      <c r="BI176" s="190">
        <f t="shared" si="8"/>
        <v>0</v>
      </c>
      <c r="BJ176" s="83" t="s">
        <v>79</v>
      </c>
      <c r="BK176" s="190">
        <f t="shared" si="9"/>
        <v>0</v>
      </c>
      <c r="BL176" s="83" t="s">
        <v>140</v>
      </c>
      <c r="BM176" s="189" t="s">
        <v>575</v>
      </c>
    </row>
    <row r="177" spans="1:65" s="94" customFormat="1" ht="33" customHeight="1">
      <c r="A177" s="91"/>
      <c r="B177" s="92"/>
      <c r="C177" s="176" t="s">
        <v>205</v>
      </c>
      <c r="D177" s="176" t="s">
        <v>136</v>
      </c>
      <c r="E177" s="177" t="s">
        <v>576</v>
      </c>
      <c r="F177" s="178" t="s">
        <v>577</v>
      </c>
      <c r="G177" s="179" t="s">
        <v>144</v>
      </c>
      <c r="H177" s="180">
        <v>1.55</v>
      </c>
      <c r="I177" s="181"/>
      <c r="J177" s="182">
        <f t="shared" si="0"/>
        <v>0</v>
      </c>
      <c r="K177" s="183"/>
      <c r="L177" s="92"/>
      <c r="M177" s="184" t="s">
        <v>1</v>
      </c>
      <c r="N177" s="185" t="s">
        <v>36</v>
      </c>
      <c r="O177" s="186"/>
      <c r="P177" s="187">
        <f t="shared" si="1"/>
        <v>0</v>
      </c>
      <c r="Q177" s="187">
        <v>0</v>
      </c>
      <c r="R177" s="187">
        <f t="shared" si="2"/>
        <v>0</v>
      </c>
      <c r="S177" s="187">
        <v>0</v>
      </c>
      <c r="T177" s="188">
        <f t="shared" si="3"/>
        <v>0</v>
      </c>
      <c r="U177" s="91"/>
      <c r="V177" s="91"/>
      <c r="W177" s="91"/>
      <c r="X177" s="91"/>
      <c r="Y177" s="91"/>
      <c r="Z177" s="91"/>
      <c r="AA177" s="91"/>
      <c r="AB177" s="91"/>
      <c r="AC177" s="91"/>
      <c r="AD177" s="91"/>
      <c r="AE177" s="91"/>
      <c r="AR177" s="189" t="s">
        <v>140</v>
      </c>
      <c r="AT177" s="189" t="s">
        <v>136</v>
      </c>
      <c r="AU177" s="189" t="s">
        <v>81</v>
      </c>
      <c r="AY177" s="83" t="s">
        <v>133</v>
      </c>
      <c r="BE177" s="190">
        <f t="shared" si="4"/>
        <v>0</v>
      </c>
      <c r="BF177" s="190">
        <f t="shared" si="5"/>
        <v>0</v>
      </c>
      <c r="BG177" s="190">
        <f t="shared" si="6"/>
        <v>0</v>
      </c>
      <c r="BH177" s="190">
        <f t="shared" si="7"/>
        <v>0</v>
      </c>
      <c r="BI177" s="190">
        <f t="shared" si="8"/>
        <v>0</v>
      </c>
      <c r="BJ177" s="83" t="s">
        <v>79</v>
      </c>
      <c r="BK177" s="190">
        <f t="shared" si="9"/>
        <v>0</v>
      </c>
      <c r="BL177" s="83" t="s">
        <v>140</v>
      </c>
      <c r="BM177" s="189" t="s">
        <v>578</v>
      </c>
    </row>
    <row r="178" spans="1:65" s="94" customFormat="1" ht="21.75" customHeight="1">
      <c r="A178" s="91"/>
      <c r="B178" s="92"/>
      <c r="C178" s="176" t="s">
        <v>214</v>
      </c>
      <c r="D178" s="176" t="s">
        <v>136</v>
      </c>
      <c r="E178" s="177" t="s">
        <v>579</v>
      </c>
      <c r="F178" s="178" t="s">
        <v>580</v>
      </c>
      <c r="G178" s="179" t="s">
        <v>144</v>
      </c>
      <c r="H178" s="180">
        <v>1.55</v>
      </c>
      <c r="I178" s="181"/>
      <c r="J178" s="182">
        <f t="shared" si="0"/>
        <v>0</v>
      </c>
      <c r="K178" s="183"/>
      <c r="L178" s="92"/>
      <c r="M178" s="184" t="s">
        <v>1</v>
      </c>
      <c r="N178" s="185" t="s">
        <v>36</v>
      </c>
      <c r="O178" s="186"/>
      <c r="P178" s="187">
        <f t="shared" si="1"/>
        <v>0</v>
      </c>
      <c r="Q178" s="187">
        <v>0</v>
      </c>
      <c r="R178" s="187">
        <f t="shared" si="2"/>
        <v>0</v>
      </c>
      <c r="S178" s="187">
        <v>0</v>
      </c>
      <c r="T178" s="188">
        <f t="shared" si="3"/>
        <v>0</v>
      </c>
      <c r="U178" s="91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  <c r="AR178" s="189" t="s">
        <v>140</v>
      </c>
      <c r="AT178" s="189" t="s">
        <v>136</v>
      </c>
      <c r="AU178" s="189" t="s">
        <v>81</v>
      </c>
      <c r="AY178" s="83" t="s">
        <v>133</v>
      </c>
      <c r="BE178" s="190">
        <f t="shared" si="4"/>
        <v>0</v>
      </c>
      <c r="BF178" s="190">
        <f t="shared" si="5"/>
        <v>0</v>
      </c>
      <c r="BG178" s="190">
        <f t="shared" si="6"/>
        <v>0</v>
      </c>
      <c r="BH178" s="190">
        <f t="shared" si="7"/>
        <v>0</v>
      </c>
      <c r="BI178" s="190">
        <f t="shared" si="8"/>
        <v>0</v>
      </c>
      <c r="BJ178" s="83" t="s">
        <v>79</v>
      </c>
      <c r="BK178" s="190">
        <f t="shared" si="9"/>
        <v>0</v>
      </c>
      <c r="BL178" s="83" t="s">
        <v>140</v>
      </c>
      <c r="BM178" s="189" t="s">
        <v>581</v>
      </c>
    </row>
    <row r="179" spans="1:65" s="94" customFormat="1" ht="16.5" customHeight="1">
      <c r="A179" s="91"/>
      <c r="B179" s="92"/>
      <c r="C179" s="176" t="s">
        <v>8</v>
      </c>
      <c r="D179" s="176" t="s">
        <v>136</v>
      </c>
      <c r="E179" s="177" t="s">
        <v>582</v>
      </c>
      <c r="F179" s="178" t="s">
        <v>583</v>
      </c>
      <c r="G179" s="179" t="s">
        <v>144</v>
      </c>
      <c r="H179" s="180">
        <v>1.55</v>
      </c>
      <c r="I179" s="181"/>
      <c r="J179" s="182">
        <f t="shared" si="0"/>
        <v>0</v>
      </c>
      <c r="K179" s="183"/>
      <c r="L179" s="92"/>
      <c r="M179" s="184" t="s">
        <v>1</v>
      </c>
      <c r="N179" s="185" t="s">
        <v>36</v>
      </c>
      <c r="O179" s="186"/>
      <c r="P179" s="187">
        <f t="shared" si="1"/>
        <v>0</v>
      </c>
      <c r="Q179" s="187">
        <v>0</v>
      </c>
      <c r="R179" s="187">
        <f t="shared" si="2"/>
        <v>0</v>
      </c>
      <c r="S179" s="187">
        <v>0</v>
      </c>
      <c r="T179" s="188">
        <f t="shared" si="3"/>
        <v>0</v>
      </c>
      <c r="U179" s="91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  <c r="AR179" s="189" t="s">
        <v>140</v>
      </c>
      <c r="AT179" s="189" t="s">
        <v>136</v>
      </c>
      <c r="AU179" s="189" t="s">
        <v>81</v>
      </c>
      <c r="AY179" s="83" t="s">
        <v>133</v>
      </c>
      <c r="BE179" s="190">
        <f t="shared" si="4"/>
        <v>0</v>
      </c>
      <c r="BF179" s="190">
        <f t="shared" si="5"/>
        <v>0</v>
      </c>
      <c r="BG179" s="190">
        <f t="shared" si="6"/>
        <v>0</v>
      </c>
      <c r="BH179" s="190">
        <f t="shared" si="7"/>
        <v>0</v>
      </c>
      <c r="BI179" s="190">
        <f t="shared" si="8"/>
        <v>0</v>
      </c>
      <c r="BJ179" s="83" t="s">
        <v>79</v>
      </c>
      <c r="BK179" s="190">
        <f t="shared" si="9"/>
        <v>0</v>
      </c>
      <c r="BL179" s="83" t="s">
        <v>140</v>
      </c>
      <c r="BM179" s="189" t="s">
        <v>584</v>
      </c>
    </row>
    <row r="180" spans="1:65" s="94" customFormat="1" ht="21.75" customHeight="1">
      <c r="A180" s="91"/>
      <c r="B180" s="92"/>
      <c r="C180" s="176" t="s">
        <v>221</v>
      </c>
      <c r="D180" s="176" t="s">
        <v>136</v>
      </c>
      <c r="E180" s="177" t="s">
        <v>585</v>
      </c>
      <c r="F180" s="178" t="s">
        <v>586</v>
      </c>
      <c r="G180" s="179" t="s">
        <v>144</v>
      </c>
      <c r="H180" s="180">
        <v>1.55</v>
      </c>
      <c r="I180" s="181"/>
      <c r="J180" s="182">
        <f t="shared" si="0"/>
        <v>0</v>
      </c>
      <c r="K180" s="183"/>
      <c r="L180" s="92"/>
      <c r="M180" s="184" t="s">
        <v>1</v>
      </c>
      <c r="N180" s="185" t="s">
        <v>36</v>
      </c>
      <c r="O180" s="186"/>
      <c r="P180" s="187">
        <f t="shared" si="1"/>
        <v>0</v>
      </c>
      <c r="Q180" s="187">
        <v>0</v>
      </c>
      <c r="R180" s="187">
        <f t="shared" si="2"/>
        <v>0</v>
      </c>
      <c r="S180" s="187">
        <v>0</v>
      </c>
      <c r="T180" s="188">
        <f t="shared" si="3"/>
        <v>0</v>
      </c>
      <c r="U180" s="91"/>
      <c r="V180" s="91"/>
      <c r="W180" s="91"/>
      <c r="X180" s="91"/>
      <c r="Y180" s="91"/>
      <c r="Z180" s="91"/>
      <c r="AA180" s="91"/>
      <c r="AB180" s="91"/>
      <c r="AC180" s="91"/>
      <c r="AD180" s="91"/>
      <c r="AE180" s="91"/>
      <c r="AR180" s="189" t="s">
        <v>140</v>
      </c>
      <c r="AT180" s="189" t="s">
        <v>136</v>
      </c>
      <c r="AU180" s="189" t="s">
        <v>81</v>
      </c>
      <c r="AY180" s="83" t="s">
        <v>133</v>
      </c>
      <c r="BE180" s="190">
        <f t="shared" si="4"/>
        <v>0</v>
      </c>
      <c r="BF180" s="190">
        <f t="shared" si="5"/>
        <v>0</v>
      </c>
      <c r="BG180" s="190">
        <f t="shared" si="6"/>
        <v>0</v>
      </c>
      <c r="BH180" s="190">
        <f t="shared" si="7"/>
        <v>0</v>
      </c>
      <c r="BI180" s="190">
        <f t="shared" si="8"/>
        <v>0</v>
      </c>
      <c r="BJ180" s="83" t="s">
        <v>79</v>
      </c>
      <c r="BK180" s="190">
        <f t="shared" si="9"/>
        <v>0</v>
      </c>
      <c r="BL180" s="83" t="s">
        <v>140</v>
      </c>
      <c r="BM180" s="189" t="s">
        <v>587</v>
      </c>
    </row>
    <row r="181" spans="1:65" s="199" customFormat="1" ht="33.75">
      <c r="B181" s="200"/>
      <c r="D181" s="193" t="s">
        <v>146</v>
      </c>
      <c r="E181" s="201" t="s">
        <v>1</v>
      </c>
      <c r="F181" s="202" t="s">
        <v>588</v>
      </c>
      <c r="H181" s="203">
        <v>1.55</v>
      </c>
      <c r="L181" s="200"/>
      <c r="M181" s="204"/>
      <c r="N181" s="205"/>
      <c r="O181" s="205"/>
      <c r="P181" s="205"/>
      <c r="Q181" s="205"/>
      <c r="R181" s="205"/>
      <c r="S181" s="205"/>
      <c r="T181" s="206"/>
      <c r="AT181" s="201" t="s">
        <v>146</v>
      </c>
      <c r="AU181" s="201" t="s">
        <v>81</v>
      </c>
      <c r="AV181" s="199" t="s">
        <v>81</v>
      </c>
      <c r="AW181" s="199" t="s">
        <v>28</v>
      </c>
      <c r="AX181" s="199" t="s">
        <v>71</v>
      </c>
      <c r="AY181" s="201" t="s">
        <v>133</v>
      </c>
    </row>
    <row r="182" spans="1:65" s="207" customFormat="1">
      <c r="B182" s="208"/>
      <c r="D182" s="193" t="s">
        <v>146</v>
      </c>
      <c r="E182" s="209" t="s">
        <v>1</v>
      </c>
      <c r="F182" s="210" t="s">
        <v>149</v>
      </c>
      <c r="H182" s="211">
        <v>1.55</v>
      </c>
      <c r="L182" s="208"/>
      <c r="M182" s="212"/>
      <c r="N182" s="213"/>
      <c r="O182" s="213"/>
      <c r="P182" s="213"/>
      <c r="Q182" s="213"/>
      <c r="R182" s="213"/>
      <c r="S182" s="213"/>
      <c r="T182" s="214"/>
      <c r="AT182" s="209" t="s">
        <v>146</v>
      </c>
      <c r="AU182" s="209" t="s">
        <v>81</v>
      </c>
      <c r="AV182" s="207" t="s">
        <v>140</v>
      </c>
      <c r="AW182" s="207" t="s">
        <v>28</v>
      </c>
      <c r="AX182" s="207" t="s">
        <v>79</v>
      </c>
      <c r="AY182" s="209" t="s">
        <v>133</v>
      </c>
    </row>
    <row r="183" spans="1:65" s="94" customFormat="1" ht="21.75" customHeight="1">
      <c r="A183" s="91"/>
      <c r="B183" s="92"/>
      <c r="C183" s="176" t="s">
        <v>226</v>
      </c>
      <c r="D183" s="176" t="s">
        <v>136</v>
      </c>
      <c r="E183" s="177" t="s">
        <v>589</v>
      </c>
      <c r="F183" s="178" t="s">
        <v>590</v>
      </c>
      <c r="G183" s="179" t="s">
        <v>144</v>
      </c>
      <c r="H183" s="180">
        <v>6.2</v>
      </c>
      <c r="I183" s="181"/>
      <c r="J183" s="182">
        <f>ROUND(I183*H183,2)</f>
        <v>0</v>
      </c>
      <c r="K183" s="183"/>
      <c r="L183" s="92"/>
      <c r="M183" s="184" t="s">
        <v>1</v>
      </c>
      <c r="N183" s="185" t="s">
        <v>36</v>
      </c>
      <c r="O183" s="186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91"/>
      <c r="V183" s="91"/>
      <c r="W183" s="91"/>
      <c r="X183" s="91"/>
      <c r="Y183" s="91"/>
      <c r="Z183" s="91"/>
      <c r="AA183" s="91"/>
      <c r="AB183" s="91"/>
      <c r="AC183" s="91"/>
      <c r="AD183" s="91"/>
      <c r="AE183" s="91"/>
      <c r="AR183" s="189" t="s">
        <v>140</v>
      </c>
      <c r="AT183" s="189" t="s">
        <v>136</v>
      </c>
      <c r="AU183" s="189" t="s">
        <v>81</v>
      </c>
      <c r="AY183" s="83" t="s">
        <v>133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83" t="s">
        <v>79</v>
      </c>
      <c r="BK183" s="190">
        <f>ROUND(I183*H183,2)</f>
        <v>0</v>
      </c>
      <c r="BL183" s="83" t="s">
        <v>140</v>
      </c>
      <c r="BM183" s="189" t="s">
        <v>591</v>
      </c>
    </row>
    <row r="184" spans="1:65" s="163" customFormat="1" ht="25.9" customHeight="1">
      <c r="B184" s="164"/>
      <c r="D184" s="165" t="s">
        <v>70</v>
      </c>
      <c r="E184" s="166" t="s">
        <v>254</v>
      </c>
      <c r="F184" s="166" t="s">
        <v>592</v>
      </c>
      <c r="J184" s="167">
        <f>BK184</f>
        <v>0</v>
      </c>
      <c r="L184" s="164"/>
      <c r="M184" s="168"/>
      <c r="N184" s="169"/>
      <c r="O184" s="169"/>
      <c r="P184" s="170">
        <f>SUM(P185:P220)</f>
        <v>0</v>
      </c>
      <c r="Q184" s="169"/>
      <c r="R184" s="170">
        <f>SUM(R185:R220)</f>
        <v>0</v>
      </c>
      <c r="S184" s="169"/>
      <c r="T184" s="171">
        <f>SUM(T185:T220)</f>
        <v>0</v>
      </c>
      <c r="AR184" s="165" t="s">
        <v>81</v>
      </c>
      <c r="AT184" s="172" t="s">
        <v>70</v>
      </c>
      <c r="AU184" s="172" t="s">
        <v>71</v>
      </c>
      <c r="AY184" s="165" t="s">
        <v>133</v>
      </c>
      <c r="BK184" s="173">
        <f>SUM(BK185:BK220)</f>
        <v>0</v>
      </c>
    </row>
    <row r="185" spans="1:65" s="94" customFormat="1" ht="21.75" customHeight="1">
      <c r="A185" s="91"/>
      <c r="B185" s="92"/>
      <c r="C185" s="176" t="s">
        <v>232</v>
      </c>
      <c r="D185" s="176" t="s">
        <v>136</v>
      </c>
      <c r="E185" s="177" t="s">
        <v>593</v>
      </c>
      <c r="F185" s="178" t="s">
        <v>594</v>
      </c>
      <c r="G185" s="179" t="s">
        <v>371</v>
      </c>
      <c r="H185" s="180">
        <v>8</v>
      </c>
      <c r="I185" s="181"/>
      <c r="J185" s="182">
        <f>ROUND(I185*H185,2)</f>
        <v>0</v>
      </c>
      <c r="K185" s="183"/>
      <c r="L185" s="92"/>
      <c r="M185" s="184" t="s">
        <v>1</v>
      </c>
      <c r="N185" s="185" t="s">
        <v>36</v>
      </c>
      <c r="O185" s="186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91"/>
      <c r="V185" s="91"/>
      <c r="W185" s="91"/>
      <c r="X185" s="91"/>
      <c r="Y185" s="91"/>
      <c r="Z185" s="91"/>
      <c r="AA185" s="91"/>
      <c r="AB185" s="91"/>
      <c r="AC185" s="91"/>
      <c r="AD185" s="91"/>
      <c r="AE185" s="91"/>
      <c r="AR185" s="189" t="s">
        <v>221</v>
      </c>
      <c r="AT185" s="189" t="s">
        <v>136</v>
      </c>
      <c r="AU185" s="189" t="s">
        <v>79</v>
      </c>
      <c r="AY185" s="83" t="s">
        <v>133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83" t="s">
        <v>79</v>
      </c>
      <c r="BK185" s="190">
        <f>ROUND(I185*H185,2)</f>
        <v>0</v>
      </c>
      <c r="BL185" s="83" t="s">
        <v>221</v>
      </c>
      <c r="BM185" s="189" t="s">
        <v>595</v>
      </c>
    </row>
    <row r="186" spans="1:65" s="199" customFormat="1">
      <c r="B186" s="200"/>
      <c r="D186" s="193" t="s">
        <v>146</v>
      </c>
      <c r="E186" s="201" t="s">
        <v>1</v>
      </c>
      <c r="F186" s="202" t="s">
        <v>596</v>
      </c>
      <c r="H186" s="203">
        <v>8</v>
      </c>
      <c r="L186" s="200"/>
      <c r="M186" s="204"/>
      <c r="N186" s="205"/>
      <c r="O186" s="205"/>
      <c r="P186" s="205"/>
      <c r="Q186" s="205"/>
      <c r="R186" s="205"/>
      <c r="S186" s="205"/>
      <c r="T186" s="206"/>
      <c r="AT186" s="201" t="s">
        <v>146</v>
      </c>
      <c r="AU186" s="201" t="s">
        <v>79</v>
      </c>
      <c r="AV186" s="199" t="s">
        <v>81</v>
      </c>
      <c r="AW186" s="199" t="s">
        <v>28</v>
      </c>
      <c r="AX186" s="199" t="s">
        <v>71</v>
      </c>
      <c r="AY186" s="201" t="s">
        <v>133</v>
      </c>
    </row>
    <row r="187" spans="1:65" s="207" customFormat="1">
      <c r="B187" s="208"/>
      <c r="D187" s="193" t="s">
        <v>146</v>
      </c>
      <c r="E187" s="209" t="s">
        <v>1</v>
      </c>
      <c r="F187" s="210" t="s">
        <v>149</v>
      </c>
      <c r="H187" s="211">
        <v>8</v>
      </c>
      <c r="L187" s="208"/>
      <c r="M187" s="212"/>
      <c r="N187" s="213"/>
      <c r="O187" s="213"/>
      <c r="P187" s="213"/>
      <c r="Q187" s="213"/>
      <c r="R187" s="213"/>
      <c r="S187" s="213"/>
      <c r="T187" s="214"/>
      <c r="AT187" s="209" t="s">
        <v>146</v>
      </c>
      <c r="AU187" s="209" t="s">
        <v>79</v>
      </c>
      <c r="AV187" s="207" t="s">
        <v>140</v>
      </c>
      <c r="AW187" s="207" t="s">
        <v>28</v>
      </c>
      <c r="AX187" s="207" t="s">
        <v>79</v>
      </c>
      <c r="AY187" s="209" t="s">
        <v>133</v>
      </c>
    </row>
    <row r="188" spans="1:65" s="94" customFormat="1" ht="44.25" customHeight="1">
      <c r="A188" s="91"/>
      <c r="B188" s="92"/>
      <c r="C188" s="176" t="s">
        <v>240</v>
      </c>
      <c r="D188" s="176" t="s">
        <v>136</v>
      </c>
      <c r="E188" s="177" t="s">
        <v>597</v>
      </c>
      <c r="F188" s="178" t="s">
        <v>598</v>
      </c>
      <c r="G188" s="179" t="s">
        <v>139</v>
      </c>
      <c r="H188" s="180">
        <v>2</v>
      </c>
      <c r="I188" s="181"/>
      <c r="J188" s="182">
        <f>ROUND(I188*H188,2)</f>
        <v>0</v>
      </c>
      <c r="K188" s="183"/>
      <c r="L188" s="92"/>
      <c r="M188" s="184" t="s">
        <v>1</v>
      </c>
      <c r="N188" s="185" t="s">
        <v>36</v>
      </c>
      <c r="O188" s="186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R188" s="189" t="s">
        <v>221</v>
      </c>
      <c r="AT188" s="189" t="s">
        <v>136</v>
      </c>
      <c r="AU188" s="189" t="s">
        <v>79</v>
      </c>
      <c r="AY188" s="83" t="s">
        <v>133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83" t="s">
        <v>79</v>
      </c>
      <c r="BK188" s="190">
        <f>ROUND(I188*H188,2)</f>
        <v>0</v>
      </c>
      <c r="BL188" s="83" t="s">
        <v>221</v>
      </c>
      <c r="BM188" s="189" t="s">
        <v>599</v>
      </c>
    </row>
    <row r="189" spans="1:65" s="94" customFormat="1" ht="44.25" customHeight="1">
      <c r="A189" s="91"/>
      <c r="B189" s="92"/>
      <c r="C189" s="176" t="s">
        <v>245</v>
      </c>
      <c r="D189" s="176" t="s">
        <v>136</v>
      </c>
      <c r="E189" s="177" t="s">
        <v>600</v>
      </c>
      <c r="F189" s="178" t="s">
        <v>601</v>
      </c>
      <c r="G189" s="179" t="s">
        <v>139</v>
      </c>
      <c r="H189" s="180">
        <v>16</v>
      </c>
      <c r="I189" s="181"/>
      <c r="J189" s="182">
        <f>ROUND(I189*H189,2)</f>
        <v>0</v>
      </c>
      <c r="K189" s="183"/>
      <c r="L189" s="92"/>
      <c r="M189" s="184" t="s">
        <v>1</v>
      </c>
      <c r="N189" s="185" t="s">
        <v>36</v>
      </c>
      <c r="O189" s="186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91"/>
      <c r="V189" s="91"/>
      <c r="W189" s="91"/>
      <c r="X189" s="91"/>
      <c r="Y189" s="91"/>
      <c r="Z189" s="91"/>
      <c r="AA189" s="91"/>
      <c r="AB189" s="91"/>
      <c r="AC189" s="91"/>
      <c r="AD189" s="91"/>
      <c r="AE189" s="91"/>
      <c r="AR189" s="189" t="s">
        <v>221</v>
      </c>
      <c r="AT189" s="189" t="s">
        <v>136</v>
      </c>
      <c r="AU189" s="189" t="s">
        <v>79</v>
      </c>
      <c r="AY189" s="83" t="s">
        <v>133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83" t="s">
        <v>79</v>
      </c>
      <c r="BK189" s="190">
        <f>ROUND(I189*H189,2)</f>
        <v>0</v>
      </c>
      <c r="BL189" s="83" t="s">
        <v>221</v>
      </c>
      <c r="BM189" s="189" t="s">
        <v>602</v>
      </c>
    </row>
    <row r="190" spans="1:65" s="191" customFormat="1" ht="22.5">
      <c r="B190" s="192"/>
      <c r="D190" s="193" t="s">
        <v>146</v>
      </c>
      <c r="E190" s="194" t="s">
        <v>1</v>
      </c>
      <c r="F190" s="195" t="s">
        <v>603</v>
      </c>
      <c r="H190" s="194" t="s">
        <v>1</v>
      </c>
      <c r="L190" s="192"/>
      <c r="M190" s="196"/>
      <c r="N190" s="197"/>
      <c r="O190" s="197"/>
      <c r="P190" s="197"/>
      <c r="Q190" s="197"/>
      <c r="R190" s="197"/>
      <c r="S190" s="197"/>
      <c r="T190" s="198"/>
      <c r="AT190" s="194" t="s">
        <v>146</v>
      </c>
      <c r="AU190" s="194" t="s">
        <v>79</v>
      </c>
      <c r="AV190" s="191" t="s">
        <v>79</v>
      </c>
      <c r="AW190" s="191" t="s">
        <v>28</v>
      </c>
      <c r="AX190" s="191" t="s">
        <v>71</v>
      </c>
      <c r="AY190" s="194" t="s">
        <v>133</v>
      </c>
    </row>
    <row r="191" spans="1:65" s="199" customFormat="1">
      <c r="B191" s="200"/>
      <c r="D191" s="193" t="s">
        <v>146</v>
      </c>
      <c r="E191" s="201" t="s">
        <v>1</v>
      </c>
      <c r="F191" s="202" t="s">
        <v>604</v>
      </c>
      <c r="H191" s="203">
        <v>16</v>
      </c>
      <c r="L191" s="200"/>
      <c r="M191" s="204"/>
      <c r="N191" s="205"/>
      <c r="O191" s="205"/>
      <c r="P191" s="205"/>
      <c r="Q191" s="205"/>
      <c r="R191" s="205"/>
      <c r="S191" s="205"/>
      <c r="T191" s="206"/>
      <c r="AT191" s="201" t="s">
        <v>146</v>
      </c>
      <c r="AU191" s="201" t="s">
        <v>79</v>
      </c>
      <c r="AV191" s="199" t="s">
        <v>81</v>
      </c>
      <c r="AW191" s="199" t="s">
        <v>28</v>
      </c>
      <c r="AX191" s="199" t="s">
        <v>71</v>
      </c>
      <c r="AY191" s="201" t="s">
        <v>133</v>
      </c>
    </row>
    <row r="192" spans="1:65" s="207" customFormat="1">
      <c r="B192" s="208"/>
      <c r="D192" s="193" t="s">
        <v>146</v>
      </c>
      <c r="E192" s="209" t="s">
        <v>1</v>
      </c>
      <c r="F192" s="210" t="s">
        <v>149</v>
      </c>
      <c r="H192" s="211">
        <v>16</v>
      </c>
      <c r="L192" s="208"/>
      <c r="M192" s="212"/>
      <c r="N192" s="213"/>
      <c r="O192" s="213"/>
      <c r="P192" s="213"/>
      <c r="Q192" s="213"/>
      <c r="R192" s="213"/>
      <c r="S192" s="213"/>
      <c r="T192" s="214"/>
      <c r="AT192" s="209" t="s">
        <v>146</v>
      </c>
      <c r="AU192" s="209" t="s">
        <v>79</v>
      </c>
      <c r="AV192" s="207" t="s">
        <v>140</v>
      </c>
      <c r="AW192" s="207" t="s">
        <v>28</v>
      </c>
      <c r="AX192" s="207" t="s">
        <v>79</v>
      </c>
      <c r="AY192" s="209" t="s">
        <v>133</v>
      </c>
    </row>
    <row r="193" spans="1:65" s="94" customFormat="1" ht="21.75" customHeight="1">
      <c r="A193" s="91"/>
      <c r="B193" s="92"/>
      <c r="C193" s="176" t="s">
        <v>7</v>
      </c>
      <c r="D193" s="176" t="s">
        <v>136</v>
      </c>
      <c r="E193" s="177" t="s">
        <v>605</v>
      </c>
      <c r="F193" s="178" t="s">
        <v>606</v>
      </c>
      <c r="G193" s="179" t="s">
        <v>371</v>
      </c>
      <c r="H193" s="180">
        <v>12</v>
      </c>
      <c r="I193" s="181"/>
      <c r="J193" s="182">
        <f>ROUND(I193*H193,2)</f>
        <v>0</v>
      </c>
      <c r="K193" s="183"/>
      <c r="L193" s="92"/>
      <c r="M193" s="184" t="s">
        <v>1</v>
      </c>
      <c r="N193" s="185" t="s">
        <v>36</v>
      </c>
      <c r="O193" s="186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91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R193" s="189" t="s">
        <v>221</v>
      </c>
      <c r="AT193" s="189" t="s">
        <v>136</v>
      </c>
      <c r="AU193" s="189" t="s">
        <v>79</v>
      </c>
      <c r="AY193" s="83" t="s">
        <v>133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83" t="s">
        <v>79</v>
      </c>
      <c r="BK193" s="190">
        <f>ROUND(I193*H193,2)</f>
        <v>0</v>
      </c>
      <c r="BL193" s="83" t="s">
        <v>221</v>
      </c>
      <c r="BM193" s="189" t="s">
        <v>607</v>
      </c>
    </row>
    <row r="194" spans="1:65" s="191" customFormat="1" ht="33.75">
      <c r="B194" s="192"/>
      <c r="D194" s="193" t="s">
        <v>146</v>
      </c>
      <c r="E194" s="194" t="s">
        <v>1</v>
      </c>
      <c r="F194" s="195" t="s">
        <v>608</v>
      </c>
      <c r="H194" s="194" t="s">
        <v>1</v>
      </c>
      <c r="L194" s="192"/>
      <c r="M194" s="196"/>
      <c r="N194" s="197"/>
      <c r="O194" s="197"/>
      <c r="P194" s="197"/>
      <c r="Q194" s="197"/>
      <c r="R194" s="197"/>
      <c r="S194" s="197"/>
      <c r="T194" s="198"/>
      <c r="AT194" s="194" t="s">
        <v>146</v>
      </c>
      <c r="AU194" s="194" t="s">
        <v>79</v>
      </c>
      <c r="AV194" s="191" t="s">
        <v>79</v>
      </c>
      <c r="AW194" s="191" t="s">
        <v>28</v>
      </c>
      <c r="AX194" s="191" t="s">
        <v>71</v>
      </c>
      <c r="AY194" s="194" t="s">
        <v>133</v>
      </c>
    </row>
    <row r="195" spans="1:65" s="191" customFormat="1" ht="22.5">
      <c r="B195" s="192"/>
      <c r="D195" s="193" t="s">
        <v>146</v>
      </c>
      <c r="E195" s="194" t="s">
        <v>1</v>
      </c>
      <c r="F195" s="195" t="s">
        <v>603</v>
      </c>
      <c r="H195" s="194" t="s">
        <v>1</v>
      </c>
      <c r="L195" s="192"/>
      <c r="M195" s="196"/>
      <c r="N195" s="197"/>
      <c r="O195" s="197"/>
      <c r="P195" s="197"/>
      <c r="Q195" s="197"/>
      <c r="R195" s="197"/>
      <c r="S195" s="197"/>
      <c r="T195" s="198"/>
      <c r="AT195" s="194" t="s">
        <v>146</v>
      </c>
      <c r="AU195" s="194" t="s">
        <v>79</v>
      </c>
      <c r="AV195" s="191" t="s">
        <v>79</v>
      </c>
      <c r="AW195" s="191" t="s">
        <v>28</v>
      </c>
      <c r="AX195" s="191" t="s">
        <v>71</v>
      </c>
      <c r="AY195" s="194" t="s">
        <v>133</v>
      </c>
    </row>
    <row r="196" spans="1:65" s="199" customFormat="1">
      <c r="B196" s="200"/>
      <c r="D196" s="193" t="s">
        <v>146</v>
      </c>
      <c r="E196" s="201" t="s">
        <v>1</v>
      </c>
      <c r="F196" s="202" t="s">
        <v>609</v>
      </c>
      <c r="H196" s="203">
        <v>12</v>
      </c>
      <c r="L196" s="200"/>
      <c r="M196" s="204"/>
      <c r="N196" s="205"/>
      <c r="O196" s="205"/>
      <c r="P196" s="205"/>
      <c r="Q196" s="205"/>
      <c r="R196" s="205"/>
      <c r="S196" s="205"/>
      <c r="T196" s="206"/>
      <c r="AT196" s="201" t="s">
        <v>146</v>
      </c>
      <c r="AU196" s="201" t="s">
        <v>79</v>
      </c>
      <c r="AV196" s="199" t="s">
        <v>81</v>
      </c>
      <c r="AW196" s="199" t="s">
        <v>28</v>
      </c>
      <c r="AX196" s="199" t="s">
        <v>71</v>
      </c>
      <c r="AY196" s="201" t="s">
        <v>133</v>
      </c>
    </row>
    <row r="197" spans="1:65" s="207" customFormat="1">
      <c r="B197" s="208"/>
      <c r="D197" s="193" t="s">
        <v>146</v>
      </c>
      <c r="E197" s="209" t="s">
        <v>1</v>
      </c>
      <c r="F197" s="210" t="s">
        <v>149</v>
      </c>
      <c r="H197" s="211">
        <v>12</v>
      </c>
      <c r="L197" s="208"/>
      <c r="M197" s="212"/>
      <c r="N197" s="213"/>
      <c r="O197" s="213"/>
      <c r="P197" s="213"/>
      <c r="Q197" s="213"/>
      <c r="R197" s="213"/>
      <c r="S197" s="213"/>
      <c r="T197" s="214"/>
      <c r="AT197" s="209" t="s">
        <v>146</v>
      </c>
      <c r="AU197" s="209" t="s">
        <v>79</v>
      </c>
      <c r="AV197" s="207" t="s">
        <v>140</v>
      </c>
      <c r="AW197" s="207" t="s">
        <v>28</v>
      </c>
      <c r="AX197" s="207" t="s">
        <v>79</v>
      </c>
      <c r="AY197" s="209" t="s">
        <v>133</v>
      </c>
    </row>
    <row r="198" spans="1:65" s="94" customFormat="1" ht="44.25" customHeight="1">
      <c r="A198" s="91"/>
      <c r="B198" s="92"/>
      <c r="C198" s="176" t="s">
        <v>256</v>
      </c>
      <c r="D198" s="176" t="s">
        <v>136</v>
      </c>
      <c r="E198" s="177" t="s">
        <v>610</v>
      </c>
      <c r="F198" s="178" t="s">
        <v>611</v>
      </c>
      <c r="G198" s="179" t="s">
        <v>371</v>
      </c>
      <c r="H198" s="180">
        <v>12</v>
      </c>
      <c r="I198" s="181"/>
      <c r="J198" s="182">
        <f>ROUND(I198*H198,2)</f>
        <v>0</v>
      </c>
      <c r="K198" s="183"/>
      <c r="L198" s="92"/>
      <c r="M198" s="184" t="s">
        <v>1</v>
      </c>
      <c r="N198" s="185" t="s">
        <v>36</v>
      </c>
      <c r="O198" s="186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91"/>
      <c r="V198" s="91"/>
      <c r="W198" s="91"/>
      <c r="X198" s="91"/>
      <c r="Y198" s="91"/>
      <c r="Z198" s="91"/>
      <c r="AA198" s="91"/>
      <c r="AB198" s="91"/>
      <c r="AC198" s="91"/>
      <c r="AD198" s="91"/>
      <c r="AE198" s="91"/>
      <c r="AR198" s="189" t="s">
        <v>221</v>
      </c>
      <c r="AT198" s="189" t="s">
        <v>136</v>
      </c>
      <c r="AU198" s="189" t="s">
        <v>79</v>
      </c>
      <c r="AY198" s="83" t="s">
        <v>133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83" t="s">
        <v>79</v>
      </c>
      <c r="BK198" s="190">
        <f>ROUND(I198*H198,2)</f>
        <v>0</v>
      </c>
      <c r="BL198" s="83" t="s">
        <v>221</v>
      </c>
      <c r="BM198" s="189" t="s">
        <v>612</v>
      </c>
    </row>
    <row r="199" spans="1:65" s="191" customFormat="1" ht="22.5">
      <c r="B199" s="192"/>
      <c r="D199" s="193" t="s">
        <v>146</v>
      </c>
      <c r="E199" s="194" t="s">
        <v>1</v>
      </c>
      <c r="F199" s="195" t="s">
        <v>613</v>
      </c>
      <c r="H199" s="194" t="s">
        <v>1</v>
      </c>
      <c r="L199" s="192"/>
      <c r="M199" s="196"/>
      <c r="N199" s="197"/>
      <c r="O199" s="197"/>
      <c r="P199" s="197"/>
      <c r="Q199" s="197"/>
      <c r="R199" s="197"/>
      <c r="S199" s="197"/>
      <c r="T199" s="198"/>
      <c r="AT199" s="194" t="s">
        <v>146</v>
      </c>
      <c r="AU199" s="194" t="s">
        <v>79</v>
      </c>
      <c r="AV199" s="191" t="s">
        <v>79</v>
      </c>
      <c r="AW199" s="191" t="s">
        <v>28</v>
      </c>
      <c r="AX199" s="191" t="s">
        <v>71</v>
      </c>
      <c r="AY199" s="194" t="s">
        <v>133</v>
      </c>
    </row>
    <row r="200" spans="1:65" s="199" customFormat="1">
      <c r="B200" s="200"/>
      <c r="D200" s="193" t="s">
        <v>146</v>
      </c>
      <c r="E200" s="201" t="s">
        <v>1</v>
      </c>
      <c r="F200" s="202" t="s">
        <v>609</v>
      </c>
      <c r="H200" s="203">
        <v>12</v>
      </c>
      <c r="L200" s="200"/>
      <c r="M200" s="204"/>
      <c r="N200" s="205"/>
      <c r="O200" s="205"/>
      <c r="P200" s="205"/>
      <c r="Q200" s="205"/>
      <c r="R200" s="205"/>
      <c r="S200" s="205"/>
      <c r="T200" s="206"/>
      <c r="AT200" s="201" t="s">
        <v>146</v>
      </c>
      <c r="AU200" s="201" t="s">
        <v>79</v>
      </c>
      <c r="AV200" s="199" t="s">
        <v>81</v>
      </c>
      <c r="AW200" s="199" t="s">
        <v>28</v>
      </c>
      <c r="AX200" s="199" t="s">
        <v>71</v>
      </c>
      <c r="AY200" s="201" t="s">
        <v>133</v>
      </c>
    </row>
    <row r="201" spans="1:65" s="207" customFormat="1">
      <c r="B201" s="208"/>
      <c r="D201" s="193" t="s">
        <v>146</v>
      </c>
      <c r="E201" s="209" t="s">
        <v>1</v>
      </c>
      <c r="F201" s="210" t="s">
        <v>149</v>
      </c>
      <c r="H201" s="211">
        <v>12</v>
      </c>
      <c r="L201" s="208"/>
      <c r="M201" s="212"/>
      <c r="N201" s="213"/>
      <c r="O201" s="213"/>
      <c r="P201" s="213"/>
      <c r="Q201" s="213"/>
      <c r="R201" s="213"/>
      <c r="S201" s="213"/>
      <c r="T201" s="214"/>
      <c r="AT201" s="209" t="s">
        <v>146</v>
      </c>
      <c r="AU201" s="209" t="s">
        <v>79</v>
      </c>
      <c r="AV201" s="207" t="s">
        <v>140</v>
      </c>
      <c r="AW201" s="207" t="s">
        <v>28</v>
      </c>
      <c r="AX201" s="207" t="s">
        <v>79</v>
      </c>
      <c r="AY201" s="209" t="s">
        <v>133</v>
      </c>
    </row>
    <row r="202" spans="1:65" s="94" customFormat="1" ht="33" customHeight="1">
      <c r="A202" s="91"/>
      <c r="B202" s="92"/>
      <c r="C202" s="176" t="s">
        <v>262</v>
      </c>
      <c r="D202" s="176" t="s">
        <v>136</v>
      </c>
      <c r="E202" s="177" t="s">
        <v>614</v>
      </c>
      <c r="F202" s="178" t="s">
        <v>615</v>
      </c>
      <c r="G202" s="179" t="s">
        <v>243</v>
      </c>
      <c r="H202" s="180">
        <v>2</v>
      </c>
      <c r="I202" s="181"/>
      <c r="J202" s="182">
        <f>ROUND(I202*H202,2)</f>
        <v>0</v>
      </c>
      <c r="K202" s="183"/>
      <c r="L202" s="92"/>
      <c r="M202" s="184" t="s">
        <v>1</v>
      </c>
      <c r="N202" s="185" t="s">
        <v>36</v>
      </c>
      <c r="O202" s="186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91"/>
      <c r="V202" s="91"/>
      <c r="W202" s="91"/>
      <c r="X202" s="91"/>
      <c r="Y202" s="91"/>
      <c r="Z202" s="91"/>
      <c r="AA202" s="91"/>
      <c r="AB202" s="91"/>
      <c r="AC202" s="91"/>
      <c r="AD202" s="91"/>
      <c r="AE202" s="91"/>
      <c r="AR202" s="189" t="s">
        <v>221</v>
      </c>
      <c r="AT202" s="189" t="s">
        <v>136</v>
      </c>
      <c r="AU202" s="189" t="s">
        <v>79</v>
      </c>
      <c r="AY202" s="83" t="s">
        <v>133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83" t="s">
        <v>79</v>
      </c>
      <c r="BK202" s="190">
        <f>ROUND(I202*H202,2)</f>
        <v>0</v>
      </c>
      <c r="BL202" s="83" t="s">
        <v>221</v>
      </c>
      <c r="BM202" s="189" t="s">
        <v>616</v>
      </c>
    </row>
    <row r="203" spans="1:65" s="199" customFormat="1">
      <c r="B203" s="200"/>
      <c r="D203" s="193" t="s">
        <v>146</v>
      </c>
      <c r="E203" s="201" t="s">
        <v>1</v>
      </c>
      <c r="F203" s="202" t="s">
        <v>617</v>
      </c>
      <c r="H203" s="203">
        <v>2</v>
      </c>
      <c r="L203" s="200"/>
      <c r="M203" s="204"/>
      <c r="N203" s="205"/>
      <c r="O203" s="205"/>
      <c r="P203" s="205"/>
      <c r="Q203" s="205"/>
      <c r="R203" s="205"/>
      <c r="S203" s="205"/>
      <c r="T203" s="206"/>
      <c r="AT203" s="201" t="s">
        <v>146</v>
      </c>
      <c r="AU203" s="201" t="s">
        <v>79</v>
      </c>
      <c r="AV203" s="199" t="s">
        <v>81</v>
      </c>
      <c r="AW203" s="199" t="s">
        <v>28</v>
      </c>
      <c r="AX203" s="199" t="s">
        <v>71</v>
      </c>
      <c r="AY203" s="201" t="s">
        <v>133</v>
      </c>
    </row>
    <row r="204" spans="1:65" s="207" customFormat="1">
      <c r="B204" s="208"/>
      <c r="D204" s="193" t="s">
        <v>146</v>
      </c>
      <c r="E204" s="209" t="s">
        <v>1</v>
      </c>
      <c r="F204" s="210" t="s">
        <v>149</v>
      </c>
      <c r="H204" s="211">
        <v>2</v>
      </c>
      <c r="L204" s="208"/>
      <c r="M204" s="212"/>
      <c r="N204" s="213"/>
      <c r="O204" s="213"/>
      <c r="P204" s="213"/>
      <c r="Q204" s="213"/>
      <c r="R204" s="213"/>
      <c r="S204" s="213"/>
      <c r="T204" s="214"/>
      <c r="AT204" s="209" t="s">
        <v>146</v>
      </c>
      <c r="AU204" s="209" t="s">
        <v>79</v>
      </c>
      <c r="AV204" s="207" t="s">
        <v>140</v>
      </c>
      <c r="AW204" s="207" t="s">
        <v>28</v>
      </c>
      <c r="AX204" s="207" t="s">
        <v>79</v>
      </c>
      <c r="AY204" s="209" t="s">
        <v>133</v>
      </c>
    </row>
    <row r="205" spans="1:65" s="94" customFormat="1" ht="44.25" customHeight="1">
      <c r="A205" s="91"/>
      <c r="B205" s="92"/>
      <c r="C205" s="176" t="s">
        <v>267</v>
      </c>
      <c r="D205" s="176" t="s">
        <v>136</v>
      </c>
      <c r="E205" s="177" t="s">
        <v>618</v>
      </c>
      <c r="F205" s="178" t="s">
        <v>619</v>
      </c>
      <c r="G205" s="179" t="s">
        <v>139</v>
      </c>
      <c r="H205" s="180">
        <v>2</v>
      </c>
      <c r="I205" s="181"/>
      <c r="J205" s="182">
        <f>ROUND(I205*H205,2)</f>
        <v>0</v>
      </c>
      <c r="K205" s="183"/>
      <c r="L205" s="92"/>
      <c r="M205" s="184" t="s">
        <v>1</v>
      </c>
      <c r="N205" s="185" t="s">
        <v>36</v>
      </c>
      <c r="O205" s="186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R205" s="189" t="s">
        <v>221</v>
      </c>
      <c r="AT205" s="189" t="s">
        <v>136</v>
      </c>
      <c r="AU205" s="189" t="s">
        <v>79</v>
      </c>
      <c r="AY205" s="83" t="s">
        <v>133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83" t="s">
        <v>79</v>
      </c>
      <c r="BK205" s="190">
        <f>ROUND(I205*H205,2)</f>
        <v>0</v>
      </c>
      <c r="BL205" s="83" t="s">
        <v>221</v>
      </c>
      <c r="BM205" s="189" t="s">
        <v>620</v>
      </c>
    </row>
    <row r="206" spans="1:65" s="191" customFormat="1">
      <c r="B206" s="192"/>
      <c r="D206" s="193" t="s">
        <v>146</v>
      </c>
      <c r="E206" s="194" t="s">
        <v>1</v>
      </c>
      <c r="F206" s="195" t="s">
        <v>621</v>
      </c>
      <c r="H206" s="194" t="s">
        <v>1</v>
      </c>
      <c r="L206" s="192"/>
      <c r="M206" s="196"/>
      <c r="N206" s="197"/>
      <c r="O206" s="197"/>
      <c r="P206" s="197"/>
      <c r="Q206" s="197"/>
      <c r="R206" s="197"/>
      <c r="S206" s="197"/>
      <c r="T206" s="198"/>
      <c r="AT206" s="194" t="s">
        <v>146</v>
      </c>
      <c r="AU206" s="194" t="s">
        <v>79</v>
      </c>
      <c r="AV206" s="191" t="s">
        <v>79</v>
      </c>
      <c r="AW206" s="191" t="s">
        <v>28</v>
      </c>
      <c r="AX206" s="191" t="s">
        <v>71</v>
      </c>
      <c r="AY206" s="194" t="s">
        <v>133</v>
      </c>
    </row>
    <row r="207" spans="1:65" s="199" customFormat="1">
      <c r="B207" s="200"/>
      <c r="D207" s="193" t="s">
        <v>146</v>
      </c>
      <c r="E207" s="201" t="s">
        <v>1</v>
      </c>
      <c r="F207" s="202" t="s">
        <v>617</v>
      </c>
      <c r="H207" s="203">
        <v>2</v>
      </c>
      <c r="L207" s="200"/>
      <c r="M207" s="204"/>
      <c r="N207" s="205"/>
      <c r="O207" s="205"/>
      <c r="P207" s="205"/>
      <c r="Q207" s="205"/>
      <c r="R207" s="205"/>
      <c r="S207" s="205"/>
      <c r="T207" s="206"/>
      <c r="AT207" s="201" t="s">
        <v>146</v>
      </c>
      <c r="AU207" s="201" t="s">
        <v>79</v>
      </c>
      <c r="AV207" s="199" t="s">
        <v>81</v>
      </c>
      <c r="AW207" s="199" t="s">
        <v>28</v>
      </c>
      <c r="AX207" s="199" t="s">
        <v>71</v>
      </c>
      <c r="AY207" s="201" t="s">
        <v>133</v>
      </c>
    </row>
    <row r="208" spans="1:65" s="207" customFormat="1">
      <c r="B208" s="208"/>
      <c r="D208" s="193" t="s">
        <v>146</v>
      </c>
      <c r="E208" s="209" t="s">
        <v>1</v>
      </c>
      <c r="F208" s="210" t="s">
        <v>149</v>
      </c>
      <c r="H208" s="211">
        <v>2</v>
      </c>
      <c r="L208" s="208"/>
      <c r="M208" s="212"/>
      <c r="N208" s="213"/>
      <c r="O208" s="213"/>
      <c r="P208" s="213"/>
      <c r="Q208" s="213"/>
      <c r="R208" s="213"/>
      <c r="S208" s="213"/>
      <c r="T208" s="214"/>
      <c r="AT208" s="209" t="s">
        <v>146</v>
      </c>
      <c r="AU208" s="209" t="s">
        <v>79</v>
      </c>
      <c r="AV208" s="207" t="s">
        <v>140</v>
      </c>
      <c r="AW208" s="207" t="s">
        <v>28</v>
      </c>
      <c r="AX208" s="207" t="s">
        <v>79</v>
      </c>
      <c r="AY208" s="209" t="s">
        <v>133</v>
      </c>
    </row>
    <row r="209" spans="1:65" s="94" customFormat="1" ht="16.5" customHeight="1">
      <c r="A209" s="91"/>
      <c r="B209" s="92"/>
      <c r="C209" s="176" t="s">
        <v>272</v>
      </c>
      <c r="D209" s="176" t="s">
        <v>136</v>
      </c>
      <c r="E209" s="177" t="s">
        <v>622</v>
      </c>
      <c r="F209" s="178" t="s">
        <v>623</v>
      </c>
      <c r="G209" s="179" t="s">
        <v>371</v>
      </c>
      <c r="H209" s="180">
        <v>12</v>
      </c>
      <c r="I209" s="181"/>
      <c r="J209" s="182">
        <f>ROUND(I209*H209,2)</f>
        <v>0</v>
      </c>
      <c r="K209" s="183"/>
      <c r="L209" s="92"/>
      <c r="M209" s="184" t="s">
        <v>1</v>
      </c>
      <c r="N209" s="185" t="s">
        <v>36</v>
      </c>
      <c r="O209" s="186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91"/>
      <c r="V209" s="91"/>
      <c r="W209" s="91"/>
      <c r="X209" s="91"/>
      <c r="Y209" s="91"/>
      <c r="Z209" s="91"/>
      <c r="AA209" s="91"/>
      <c r="AB209" s="91"/>
      <c r="AC209" s="91"/>
      <c r="AD209" s="91"/>
      <c r="AE209" s="91"/>
      <c r="AR209" s="189" t="s">
        <v>221</v>
      </c>
      <c r="AT209" s="189" t="s">
        <v>136</v>
      </c>
      <c r="AU209" s="189" t="s">
        <v>79</v>
      </c>
      <c r="AY209" s="83" t="s">
        <v>133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83" t="s">
        <v>79</v>
      </c>
      <c r="BK209" s="190">
        <f>ROUND(I209*H209,2)</f>
        <v>0</v>
      </c>
      <c r="BL209" s="83" t="s">
        <v>221</v>
      </c>
      <c r="BM209" s="189" t="s">
        <v>624</v>
      </c>
    </row>
    <row r="210" spans="1:65" s="191" customFormat="1" ht="22.5">
      <c r="B210" s="192"/>
      <c r="D210" s="193" t="s">
        <v>146</v>
      </c>
      <c r="E210" s="194" t="s">
        <v>1</v>
      </c>
      <c r="F210" s="195" t="s">
        <v>625</v>
      </c>
      <c r="H210" s="194" t="s">
        <v>1</v>
      </c>
      <c r="L210" s="192"/>
      <c r="M210" s="196"/>
      <c r="N210" s="197"/>
      <c r="O210" s="197"/>
      <c r="P210" s="197"/>
      <c r="Q210" s="197"/>
      <c r="R210" s="197"/>
      <c r="S210" s="197"/>
      <c r="T210" s="198"/>
      <c r="AT210" s="194" t="s">
        <v>146</v>
      </c>
      <c r="AU210" s="194" t="s">
        <v>79</v>
      </c>
      <c r="AV210" s="191" t="s">
        <v>79</v>
      </c>
      <c r="AW210" s="191" t="s">
        <v>28</v>
      </c>
      <c r="AX210" s="191" t="s">
        <v>71</v>
      </c>
      <c r="AY210" s="194" t="s">
        <v>133</v>
      </c>
    </row>
    <row r="211" spans="1:65" s="199" customFormat="1">
      <c r="B211" s="200"/>
      <c r="D211" s="193" t="s">
        <v>146</v>
      </c>
      <c r="E211" s="201" t="s">
        <v>1</v>
      </c>
      <c r="F211" s="202" t="s">
        <v>609</v>
      </c>
      <c r="H211" s="203">
        <v>12</v>
      </c>
      <c r="L211" s="200"/>
      <c r="M211" s="204"/>
      <c r="N211" s="205"/>
      <c r="O211" s="205"/>
      <c r="P211" s="205"/>
      <c r="Q211" s="205"/>
      <c r="R211" s="205"/>
      <c r="S211" s="205"/>
      <c r="T211" s="206"/>
      <c r="AT211" s="201" t="s">
        <v>146</v>
      </c>
      <c r="AU211" s="201" t="s">
        <v>79</v>
      </c>
      <c r="AV211" s="199" t="s">
        <v>81</v>
      </c>
      <c r="AW211" s="199" t="s">
        <v>28</v>
      </c>
      <c r="AX211" s="199" t="s">
        <v>71</v>
      </c>
      <c r="AY211" s="201" t="s">
        <v>133</v>
      </c>
    </row>
    <row r="212" spans="1:65" s="207" customFormat="1">
      <c r="B212" s="208"/>
      <c r="D212" s="193" t="s">
        <v>146</v>
      </c>
      <c r="E212" s="209" t="s">
        <v>1</v>
      </c>
      <c r="F212" s="210" t="s">
        <v>149</v>
      </c>
      <c r="H212" s="211">
        <v>12</v>
      </c>
      <c r="L212" s="208"/>
      <c r="M212" s="212"/>
      <c r="N212" s="213"/>
      <c r="O212" s="213"/>
      <c r="P212" s="213"/>
      <c r="Q212" s="213"/>
      <c r="R212" s="213"/>
      <c r="S212" s="213"/>
      <c r="T212" s="214"/>
      <c r="AT212" s="209" t="s">
        <v>146</v>
      </c>
      <c r="AU212" s="209" t="s">
        <v>79</v>
      </c>
      <c r="AV212" s="207" t="s">
        <v>140</v>
      </c>
      <c r="AW212" s="207" t="s">
        <v>28</v>
      </c>
      <c r="AX212" s="207" t="s">
        <v>79</v>
      </c>
      <c r="AY212" s="209" t="s">
        <v>133</v>
      </c>
    </row>
    <row r="213" spans="1:65" s="94" customFormat="1" ht="21.75" customHeight="1">
      <c r="A213" s="91"/>
      <c r="B213" s="92"/>
      <c r="C213" s="176" t="s">
        <v>276</v>
      </c>
      <c r="D213" s="176" t="s">
        <v>136</v>
      </c>
      <c r="E213" s="177" t="s">
        <v>626</v>
      </c>
      <c r="F213" s="178" t="s">
        <v>627</v>
      </c>
      <c r="G213" s="179" t="s">
        <v>371</v>
      </c>
      <c r="H213" s="180">
        <v>12</v>
      </c>
      <c r="I213" s="181"/>
      <c r="J213" s="182">
        <f>ROUND(I213*H213,2)</f>
        <v>0</v>
      </c>
      <c r="K213" s="183"/>
      <c r="L213" s="92"/>
      <c r="M213" s="184" t="s">
        <v>1</v>
      </c>
      <c r="N213" s="185" t="s">
        <v>36</v>
      </c>
      <c r="O213" s="186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91"/>
      <c r="V213" s="91"/>
      <c r="W213" s="91"/>
      <c r="X213" s="91"/>
      <c r="Y213" s="91"/>
      <c r="Z213" s="91"/>
      <c r="AA213" s="91"/>
      <c r="AB213" s="91"/>
      <c r="AC213" s="91"/>
      <c r="AD213" s="91"/>
      <c r="AE213" s="91"/>
      <c r="AR213" s="189" t="s">
        <v>221</v>
      </c>
      <c r="AT213" s="189" t="s">
        <v>136</v>
      </c>
      <c r="AU213" s="189" t="s">
        <v>79</v>
      </c>
      <c r="AY213" s="83" t="s">
        <v>133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83" t="s">
        <v>79</v>
      </c>
      <c r="BK213" s="190">
        <f>ROUND(I213*H213,2)</f>
        <v>0</v>
      </c>
      <c r="BL213" s="83" t="s">
        <v>221</v>
      </c>
      <c r="BM213" s="189" t="s">
        <v>628</v>
      </c>
    </row>
    <row r="214" spans="1:65" s="191" customFormat="1">
      <c r="B214" s="192"/>
      <c r="D214" s="193" t="s">
        <v>146</v>
      </c>
      <c r="E214" s="194" t="s">
        <v>1</v>
      </c>
      <c r="F214" s="195" t="s">
        <v>629</v>
      </c>
      <c r="H214" s="194" t="s">
        <v>1</v>
      </c>
      <c r="L214" s="192"/>
      <c r="M214" s="196"/>
      <c r="N214" s="197"/>
      <c r="O214" s="197"/>
      <c r="P214" s="197"/>
      <c r="Q214" s="197"/>
      <c r="R214" s="197"/>
      <c r="S214" s="197"/>
      <c r="T214" s="198"/>
      <c r="AT214" s="194" t="s">
        <v>146</v>
      </c>
      <c r="AU214" s="194" t="s">
        <v>79</v>
      </c>
      <c r="AV214" s="191" t="s">
        <v>79</v>
      </c>
      <c r="AW214" s="191" t="s">
        <v>28</v>
      </c>
      <c r="AX214" s="191" t="s">
        <v>71</v>
      </c>
      <c r="AY214" s="194" t="s">
        <v>133</v>
      </c>
    </row>
    <row r="215" spans="1:65" s="199" customFormat="1">
      <c r="B215" s="200"/>
      <c r="D215" s="193" t="s">
        <v>146</v>
      </c>
      <c r="E215" s="201" t="s">
        <v>1</v>
      </c>
      <c r="F215" s="202" t="s">
        <v>609</v>
      </c>
      <c r="H215" s="203">
        <v>12</v>
      </c>
      <c r="L215" s="200"/>
      <c r="M215" s="204"/>
      <c r="N215" s="205"/>
      <c r="O215" s="205"/>
      <c r="P215" s="205"/>
      <c r="Q215" s="205"/>
      <c r="R215" s="205"/>
      <c r="S215" s="205"/>
      <c r="T215" s="206"/>
      <c r="AT215" s="201" t="s">
        <v>146</v>
      </c>
      <c r="AU215" s="201" t="s">
        <v>79</v>
      </c>
      <c r="AV215" s="199" t="s">
        <v>81</v>
      </c>
      <c r="AW215" s="199" t="s">
        <v>28</v>
      </c>
      <c r="AX215" s="199" t="s">
        <v>71</v>
      </c>
      <c r="AY215" s="201" t="s">
        <v>133</v>
      </c>
    </row>
    <row r="216" spans="1:65" s="207" customFormat="1">
      <c r="B216" s="208"/>
      <c r="D216" s="193" t="s">
        <v>146</v>
      </c>
      <c r="E216" s="209" t="s">
        <v>1</v>
      </c>
      <c r="F216" s="210" t="s">
        <v>149</v>
      </c>
      <c r="H216" s="211">
        <v>12</v>
      </c>
      <c r="L216" s="208"/>
      <c r="M216" s="212"/>
      <c r="N216" s="213"/>
      <c r="O216" s="213"/>
      <c r="P216" s="213"/>
      <c r="Q216" s="213"/>
      <c r="R216" s="213"/>
      <c r="S216" s="213"/>
      <c r="T216" s="214"/>
      <c r="AT216" s="209" t="s">
        <v>146</v>
      </c>
      <c r="AU216" s="209" t="s">
        <v>79</v>
      </c>
      <c r="AV216" s="207" t="s">
        <v>140</v>
      </c>
      <c r="AW216" s="207" t="s">
        <v>28</v>
      </c>
      <c r="AX216" s="207" t="s">
        <v>79</v>
      </c>
      <c r="AY216" s="209" t="s">
        <v>133</v>
      </c>
    </row>
    <row r="217" spans="1:65" s="94" customFormat="1" ht="21.75" customHeight="1">
      <c r="A217" s="91"/>
      <c r="B217" s="92"/>
      <c r="C217" s="176" t="s">
        <v>281</v>
      </c>
      <c r="D217" s="176" t="s">
        <v>136</v>
      </c>
      <c r="E217" s="177" t="s">
        <v>630</v>
      </c>
      <c r="F217" s="178" t="s">
        <v>631</v>
      </c>
      <c r="G217" s="179" t="s">
        <v>371</v>
      </c>
      <c r="H217" s="180">
        <v>14.4</v>
      </c>
      <c r="I217" s="181"/>
      <c r="J217" s="182">
        <f>ROUND(I217*H217,2)</f>
        <v>0</v>
      </c>
      <c r="K217" s="183"/>
      <c r="L217" s="92"/>
      <c r="M217" s="184" t="s">
        <v>1</v>
      </c>
      <c r="N217" s="185" t="s">
        <v>36</v>
      </c>
      <c r="O217" s="186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91"/>
      <c r="V217" s="91"/>
      <c r="W217" s="91"/>
      <c r="X217" s="91"/>
      <c r="Y217" s="91"/>
      <c r="Z217" s="91"/>
      <c r="AA217" s="91"/>
      <c r="AB217" s="91"/>
      <c r="AC217" s="91"/>
      <c r="AD217" s="91"/>
      <c r="AE217" s="91"/>
      <c r="AR217" s="189" t="s">
        <v>221</v>
      </c>
      <c r="AT217" s="189" t="s">
        <v>136</v>
      </c>
      <c r="AU217" s="189" t="s">
        <v>79</v>
      </c>
      <c r="AY217" s="83" t="s">
        <v>133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83" t="s">
        <v>79</v>
      </c>
      <c r="BK217" s="190">
        <f>ROUND(I217*H217,2)</f>
        <v>0</v>
      </c>
      <c r="BL217" s="83" t="s">
        <v>221</v>
      </c>
      <c r="BM217" s="189" t="s">
        <v>632</v>
      </c>
    </row>
    <row r="218" spans="1:65" s="199" customFormat="1">
      <c r="B218" s="200"/>
      <c r="D218" s="193" t="s">
        <v>146</v>
      </c>
      <c r="E218" s="201" t="s">
        <v>1</v>
      </c>
      <c r="F218" s="202" t="s">
        <v>633</v>
      </c>
      <c r="H218" s="203">
        <v>14.4</v>
      </c>
      <c r="L218" s="200"/>
      <c r="M218" s="204"/>
      <c r="N218" s="205"/>
      <c r="O218" s="205"/>
      <c r="P218" s="205"/>
      <c r="Q218" s="205"/>
      <c r="R218" s="205"/>
      <c r="S218" s="205"/>
      <c r="T218" s="206"/>
      <c r="AT218" s="201" t="s">
        <v>146</v>
      </c>
      <c r="AU218" s="201" t="s">
        <v>79</v>
      </c>
      <c r="AV218" s="199" t="s">
        <v>81</v>
      </c>
      <c r="AW218" s="199" t="s">
        <v>28</v>
      </c>
      <c r="AX218" s="199" t="s">
        <v>71</v>
      </c>
      <c r="AY218" s="201" t="s">
        <v>133</v>
      </c>
    </row>
    <row r="219" spans="1:65" s="207" customFormat="1">
      <c r="B219" s="208"/>
      <c r="D219" s="193" t="s">
        <v>146</v>
      </c>
      <c r="E219" s="209" t="s">
        <v>1</v>
      </c>
      <c r="F219" s="210" t="s">
        <v>149</v>
      </c>
      <c r="H219" s="211">
        <v>14.4</v>
      </c>
      <c r="L219" s="208"/>
      <c r="M219" s="212"/>
      <c r="N219" s="213"/>
      <c r="O219" s="213"/>
      <c r="P219" s="213"/>
      <c r="Q219" s="213"/>
      <c r="R219" s="213"/>
      <c r="S219" s="213"/>
      <c r="T219" s="214"/>
      <c r="AT219" s="209" t="s">
        <v>146</v>
      </c>
      <c r="AU219" s="209" t="s">
        <v>79</v>
      </c>
      <c r="AV219" s="207" t="s">
        <v>140</v>
      </c>
      <c r="AW219" s="207" t="s">
        <v>28</v>
      </c>
      <c r="AX219" s="207" t="s">
        <v>79</v>
      </c>
      <c r="AY219" s="209" t="s">
        <v>133</v>
      </c>
    </row>
    <row r="220" spans="1:65" s="94" customFormat="1" ht="21.75" customHeight="1">
      <c r="A220" s="91"/>
      <c r="B220" s="92"/>
      <c r="C220" s="176" t="s">
        <v>285</v>
      </c>
      <c r="D220" s="176" t="s">
        <v>136</v>
      </c>
      <c r="E220" s="177" t="s">
        <v>634</v>
      </c>
      <c r="F220" s="178" t="s">
        <v>635</v>
      </c>
      <c r="G220" s="179" t="s">
        <v>144</v>
      </c>
      <c r="H220" s="180">
        <v>2.5000000000000001E-2</v>
      </c>
      <c r="I220" s="181"/>
      <c r="J220" s="182">
        <f>ROUND(I220*H220,2)</f>
        <v>0</v>
      </c>
      <c r="K220" s="183"/>
      <c r="L220" s="92"/>
      <c r="M220" s="184" t="s">
        <v>1</v>
      </c>
      <c r="N220" s="185" t="s">
        <v>36</v>
      </c>
      <c r="O220" s="186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91"/>
      <c r="V220" s="91"/>
      <c r="W220" s="91"/>
      <c r="X220" s="91"/>
      <c r="Y220" s="91"/>
      <c r="Z220" s="91"/>
      <c r="AA220" s="91"/>
      <c r="AB220" s="91"/>
      <c r="AC220" s="91"/>
      <c r="AD220" s="91"/>
      <c r="AE220" s="91"/>
      <c r="AR220" s="189" t="s">
        <v>221</v>
      </c>
      <c r="AT220" s="189" t="s">
        <v>136</v>
      </c>
      <c r="AU220" s="189" t="s">
        <v>79</v>
      </c>
      <c r="AY220" s="83" t="s">
        <v>133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83" t="s">
        <v>79</v>
      </c>
      <c r="BK220" s="190">
        <f>ROUND(I220*H220,2)</f>
        <v>0</v>
      </c>
      <c r="BL220" s="83" t="s">
        <v>221</v>
      </c>
      <c r="BM220" s="189" t="s">
        <v>636</v>
      </c>
    </row>
    <row r="221" spans="1:65" s="163" customFormat="1" ht="25.9" customHeight="1">
      <c r="B221" s="164"/>
      <c r="D221" s="165" t="s">
        <v>70</v>
      </c>
      <c r="E221" s="166" t="s">
        <v>260</v>
      </c>
      <c r="F221" s="166" t="s">
        <v>637</v>
      </c>
      <c r="J221" s="167">
        <f>BK221</f>
        <v>0</v>
      </c>
      <c r="L221" s="164"/>
      <c r="M221" s="168"/>
      <c r="N221" s="169"/>
      <c r="O221" s="169"/>
      <c r="P221" s="170">
        <f>SUM(P222:P257)</f>
        <v>0</v>
      </c>
      <c r="Q221" s="169"/>
      <c r="R221" s="170">
        <f>SUM(R222:R257)</f>
        <v>0</v>
      </c>
      <c r="S221" s="169"/>
      <c r="T221" s="171">
        <f>SUM(T222:T257)</f>
        <v>0</v>
      </c>
      <c r="AR221" s="165" t="s">
        <v>81</v>
      </c>
      <c r="AT221" s="172" t="s">
        <v>70</v>
      </c>
      <c r="AU221" s="172" t="s">
        <v>71</v>
      </c>
      <c r="AY221" s="165" t="s">
        <v>133</v>
      </c>
      <c r="BK221" s="173">
        <f>SUM(BK222:BK257)</f>
        <v>0</v>
      </c>
    </row>
    <row r="222" spans="1:65" s="94" customFormat="1" ht="21.75" customHeight="1">
      <c r="A222" s="91"/>
      <c r="B222" s="92"/>
      <c r="C222" s="176" t="s">
        <v>290</v>
      </c>
      <c r="D222" s="176" t="s">
        <v>136</v>
      </c>
      <c r="E222" s="177" t="s">
        <v>638</v>
      </c>
      <c r="F222" s="178" t="s">
        <v>639</v>
      </c>
      <c r="G222" s="179" t="s">
        <v>243</v>
      </c>
      <c r="H222" s="180">
        <v>1</v>
      </c>
      <c r="I222" s="181"/>
      <c r="J222" s="182">
        <f>ROUND(I222*H222,2)</f>
        <v>0</v>
      </c>
      <c r="K222" s="183"/>
      <c r="L222" s="92"/>
      <c r="M222" s="184" t="s">
        <v>1</v>
      </c>
      <c r="N222" s="185" t="s">
        <v>36</v>
      </c>
      <c r="O222" s="186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91"/>
      <c r="V222" s="91"/>
      <c r="W222" s="91"/>
      <c r="X222" s="91"/>
      <c r="Y222" s="91"/>
      <c r="Z222" s="91"/>
      <c r="AA222" s="91"/>
      <c r="AB222" s="91"/>
      <c r="AC222" s="91"/>
      <c r="AD222" s="91"/>
      <c r="AE222" s="91"/>
      <c r="AR222" s="189" t="s">
        <v>221</v>
      </c>
      <c r="AT222" s="189" t="s">
        <v>136</v>
      </c>
      <c r="AU222" s="189" t="s">
        <v>79</v>
      </c>
      <c r="AY222" s="83" t="s">
        <v>133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83" t="s">
        <v>79</v>
      </c>
      <c r="BK222" s="190">
        <f>ROUND(I222*H222,2)</f>
        <v>0</v>
      </c>
      <c r="BL222" s="83" t="s">
        <v>221</v>
      </c>
      <c r="BM222" s="189" t="s">
        <v>640</v>
      </c>
    </row>
    <row r="223" spans="1:65" s="199" customFormat="1">
      <c r="B223" s="200"/>
      <c r="D223" s="193" t="s">
        <v>146</v>
      </c>
      <c r="E223" s="201" t="s">
        <v>1</v>
      </c>
      <c r="F223" s="202" t="s">
        <v>641</v>
      </c>
      <c r="H223" s="203">
        <v>1</v>
      </c>
      <c r="L223" s="200"/>
      <c r="M223" s="204"/>
      <c r="N223" s="205"/>
      <c r="O223" s="205"/>
      <c r="P223" s="205"/>
      <c r="Q223" s="205"/>
      <c r="R223" s="205"/>
      <c r="S223" s="205"/>
      <c r="T223" s="206"/>
      <c r="AT223" s="201" t="s">
        <v>146</v>
      </c>
      <c r="AU223" s="201" t="s">
        <v>79</v>
      </c>
      <c r="AV223" s="199" t="s">
        <v>81</v>
      </c>
      <c r="AW223" s="199" t="s">
        <v>28</v>
      </c>
      <c r="AX223" s="199" t="s">
        <v>71</v>
      </c>
      <c r="AY223" s="201" t="s">
        <v>133</v>
      </c>
    </row>
    <row r="224" spans="1:65" s="207" customFormat="1">
      <c r="B224" s="208"/>
      <c r="D224" s="193" t="s">
        <v>146</v>
      </c>
      <c r="E224" s="209" t="s">
        <v>1</v>
      </c>
      <c r="F224" s="210" t="s">
        <v>149</v>
      </c>
      <c r="H224" s="211">
        <v>1</v>
      </c>
      <c r="L224" s="208"/>
      <c r="M224" s="212"/>
      <c r="N224" s="213"/>
      <c r="O224" s="213"/>
      <c r="P224" s="213"/>
      <c r="Q224" s="213"/>
      <c r="R224" s="213"/>
      <c r="S224" s="213"/>
      <c r="T224" s="214"/>
      <c r="AT224" s="209" t="s">
        <v>146</v>
      </c>
      <c r="AU224" s="209" t="s">
        <v>79</v>
      </c>
      <c r="AV224" s="207" t="s">
        <v>140</v>
      </c>
      <c r="AW224" s="207" t="s">
        <v>28</v>
      </c>
      <c r="AX224" s="207" t="s">
        <v>79</v>
      </c>
      <c r="AY224" s="209" t="s">
        <v>133</v>
      </c>
    </row>
    <row r="225" spans="1:65" s="94" customFormat="1" ht="16.5" customHeight="1">
      <c r="A225" s="91"/>
      <c r="B225" s="92"/>
      <c r="C225" s="176" t="s">
        <v>295</v>
      </c>
      <c r="D225" s="176" t="s">
        <v>136</v>
      </c>
      <c r="E225" s="177" t="s">
        <v>642</v>
      </c>
      <c r="F225" s="178" t="s">
        <v>643</v>
      </c>
      <c r="G225" s="179" t="s">
        <v>243</v>
      </c>
      <c r="H225" s="180">
        <v>1</v>
      </c>
      <c r="I225" s="181"/>
      <c r="J225" s="182">
        <f>ROUND(I225*H225,2)</f>
        <v>0</v>
      </c>
      <c r="K225" s="183"/>
      <c r="L225" s="92"/>
      <c r="M225" s="184" t="s">
        <v>1</v>
      </c>
      <c r="N225" s="185" t="s">
        <v>36</v>
      </c>
      <c r="O225" s="186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91"/>
      <c r="V225" s="91"/>
      <c r="W225" s="91"/>
      <c r="X225" s="91"/>
      <c r="Y225" s="91"/>
      <c r="Z225" s="91"/>
      <c r="AA225" s="91"/>
      <c r="AB225" s="91"/>
      <c r="AC225" s="91"/>
      <c r="AD225" s="91"/>
      <c r="AE225" s="91"/>
      <c r="AR225" s="189" t="s">
        <v>221</v>
      </c>
      <c r="AT225" s="189" t="s">
        <v>136</v>
      </c>
      <c r="AU225" s="189" t="s">
        <v>79</v>
      </c>
      <c r="AY225" s="83" t="s">
        <v>133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83" t="s">
        <v>79</v>
      </c>
      <c r="BK225" s="190">
        <f>ROUND(I225*H225,2)</f>
        <v>0</v>
      </c>
      <c r="BL225" s="83" t="s">
        <v>221</v>
      </c>
      <c r="BM225" s="189" t="s">
        <v>644</v>
      </c>
    </row>
    <row r="226" spans="1:65" s="191" customFormat="1">
      <c r="B226" s="192"/>
      <c r="D226" s="193" t="s">
        <v>146</v>
      </c>
      <c r="E226" s="194" t="s">
        <v>1</v>
      </c>
      <c r="F226" s="195" t="s">
        <v>645</v>
      </c>
      <c r="H226" s="194" t="s">
        <v>1</v>
      </c>
      <c r="L226" s="192"/>
      <c r="M226" s="196"/>
      <c r="N226" s="197"/>
      <c r="O226" s="197"/>
      <c r="P226" s="197"/>
      <c r="Q226" s="197"/>
      <c r="R226" s="197"/>
      <c r="S226" s="197"/>
      <c r="T226" s="198"/>
      <c r="AT226" s="194" t="s">
        <v>146</v>
      </c>
      <c r="AU226" s="194" t="s">
        <v>79</v>
      </c>
      <c r="AV226" s="191" t="s">
        <v>79</v>
      </c>
      <c r="AW226" s="191" t="s">
        <v>28</v>
      </c>
      <c r="AX226" s="191" t="s">
        <v>71</v>
      </c>
      <c r="AY226" s="194" t="s">
        <v>133</v>
      </c>
    </row>
    <row r="227" spans="1:65" s="199" customFormat="1">
      <c r="B227" s="200"/>
      <c r="D227" s="193" t="s">
        <v>146</v>
      </c>
      <c r="E227" s="201" t="s">
        <v>1</v>
      </c>
      <c r="F227" s="202" t="s">
        <v>646</v>
      </c>
      <c r="H227" s="203">
        <v>1</v>
      </c>
      <c r="L227" s="200"/>
      <c r="M227" s="204"/>
      <c r="N227" s="205"/>
      <c r="O227" s="205"/>
      <c r="P227" s="205"/>
      <c r="Q227" s="205"/>
      <c r="R227" s="205"/>
      <c r="S227" s="205"/>
      <c r="T227" s="206"/>
      <c r="AT227" s="201" t="s">
        <v>146</v>
      </c>
      <c r="AU227" s="201" t="s">
        <v>79</v>
      </c>
      <c r="AV227" s="199" t="s">
        <v>81</v>
      </c>
      <c r="AW227" s="199" t="s">
        <v>28</v>
      </c>
      <c r="AX227" s="199" t="s">
        <v>71</v>
      </c>
      <c r="AY227" s="201" t="s">
        <v>133</v>
      </c>
    </row>
    <row r="228" spans="1:65" s="207" customFormat="1">
      <c r="B228" s="208"/>
      <c r="D228" s="193" t="s">
        <v>146</v>
      </c>
      <c r="E228" s="209" t="s">
        <v>1</v>
      </c>
      <c r="F228" s="210" t="s">
        <v>149</v>
      </c>
      <c r="H228" s="211">
        <v>1</v>
      </c>
      <c r="L228" s="208"/>
      <c r="M228" s="212"/>
      <c r="N228" s="213"/>
      <c r="O228" s="213"/>
      <c r="P228" s="213"/>
      <c r="Q228" s="213"/>
      <c r="R228" s="213"/>
      <c r="S228" s="213"/>
      <c r="T228" s="214"/>
      <c r="AT228" s="209" t="s">
        <v>146</v>
      </c>
      <c r="AU228" s="209" t="s">
        <v>79</v>
      </c>
      <c r="AV228" s="207" t="s">
        <v>140</v>
      </c>
      <c r="AW228" s="207" t="s">
        <v>28</v>
      </c>
      <c r="AX228" s="207" t="s">
        <v>79</v>
      </c>
      <c r="AY228" s="209" t="s">
        <v>133</v>
      </c>
    </row>
    <row r="229" spans="1:65" s="94" customFormat="1" ht="21.75" customHeight="1">
      <c r="A229" s="91"/>
      <c r="B229" s="92"/>
      <c r="C229" s="176" t="s">
        <v>300</v>
      </c>
      <c r="D229" s="176" t="s">
        <v>136</v>
      </c>
      <c r="E229" s="177" t="s">
        <v>647</v>
      </c>
      <c r="F229" s="178" t="s">
        <v>648</v>
      </c>
      <c r="G229" s="179" t="s">
        <v>243</v>
      </c>
      <c r="H229" s="180">
        <v>1</v>
      </c>
      <c r="I229" s="181"/>
      <c r="J229" s="182">
        <f>ROUND(I229*H229,2)</f>
        <v>0</v>
      </c>
      <c r="K229" s="183"/>
      <c r="L229" s="92"/>
      <c r="M229" s="184" t="s">
        <v>1</v>
      </c>
      <c r="N229" s="185" t="s">
        <v>36</v>
      </c>
      <c r="O229" s="186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91"/>
      <c r="V229" s="91"/>
      <c r="W229" s="91"/>
      <c r="X229" s="91"/>
      <c r="Y229" s="91"/>
      <c r="Z229" s="91"/>
      <c r="AA229" s="91"/>
      <c r="AB229" s="91"/>
      <c r="AC229" s="91"/>
      <c r="AD229" s="91"/>
      <c r="AE229" s="91"/>
      <c r="AR229" s="189" t="s">
        <v>221</v>
      </c>
      <c r="AT229" s="189" t="s">
        <v>136</v>
      </c>
      <c r="AU229" s="189" t="s">
        <v>79</v>
      </c>
      <c r="AY229" s="83" t="s">
        <v>133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83" t="s">
        <v>79</v>
      </c>
      <c r="BK229" s="190">
        <f>ROUND(I229*H229,2)</f>
        <v>0</v>
      </c>
      <c r="BL229" s="83" t="s">
        <v>221</v>
      </c>
      <c r="BM229" s="189" t="s">
        <v>649</v>
      </c>
    </row>
    <row r="230" spans="1:65" s="191" customFormat="1" ht="22.5">
      <c r="B230" s="192"/>
      <c r="D230" s="193" t="s">
        <v>146</v>
      </c>
      <c r="E230" s="194" t="s">
        <v>1</v>
      </c>
      <c r="F230" s="195" t="s">
        <v>650</v>
      </c>
      <c r="H230" s="194" t="s">
        <v>1</v>
      </c>
      <c r="L230" s="192"/>
      <c r="M230" s="196"/>
      <c r="N230" s="197"/>
      <c r="O230" s="197"/>
      <c r="P230" s="197"/>
      <c r="Q230" s="197"/>
      <c r="R230" s="197"/>
      <c r="S230" s="197"/>
      <c r="T230" s="198"/>
      <c r="AT230" s="194" t="s">
        <v>146</v>
      </c>
      <c r="AU230" s="194" t="s">
        <v>79</v>
      </c>
      <c r="AV230" s="191" t="s">
        <v>79</v>
      </c>
      <c r="AW230" s="191" t="s">
        <v>28</v>
      </c>
      <c r="AX230" s="191" t="s">
        <v>71</v>
      </c>
      <c r="AY230" s="194" t="s">
        <v>133</v>
      </c>
    </row>
    <row r="231" spans="1:65" s="199" customFormat="1">
      <c r="B231" s="200"/>
      <c r="D231" s="193" t="s">
        <v>146</v>
      </c>
      <c r="E231" s="201" t="s">
        <v>1</v>
      </c>
      <c r="F231" s="202" t="s">
        <v>651</v>
      </c>
      <c r="H231" s="203">
        <v>1</v>
      </c>
      <c r="L231" s="200"/>
      <c r="M231" s="204"/>
      <c r="N231" s="205"/>
      <c r="O231" s="205"/>
      <c r="P231" s="205"/>
      <c r="Q231" s="205"/>
      <c r="R231" s="205"/>
      <c r="S231" s="205"/>
      <c r="T231" s="206"/>
      <c r="AT231" s="201" t="s">
        <v>146</v>
      </c>
      <c r="AU231" s="201" t="s">
        <v>79</v>
      </c>
      <c r="AV231" s="199" t="s">
        <v>81</v>
      </c>
      <c r="AW231" s="199" t="s">
        <v>28</v>
      </c>
      <c r="AX231" s="199" t="s">
        <v>71</v>
      </c>
      <c r="AY231" s="201" t="s">
        <v>133</v>
      </c>
    </row>
    <row r="232" spans="1:65" s="207" customFormat="1">
      <c r="B232" s="208"/>
      <c r="D232" s="193" t="s">
        <v>146</v>
      </c>
      <c r="E232" s="209" t="s">
        <v>1</v>
      </c>
      <c r="F232" s="210" t="s">
        <v>149</v>
      </c>
      <c r="H232" s="211">
        <v>1</v>
      </c>
      <c r="L232" s="208"/>
      <c r="M232" s="212"/>
      <c r="N232" s="213"/>
      <c r="O232" s="213"/>
      <c r="P232" s="213"/>
      <c r="Q232" s="213"/>
      <c r="R232" s="213"/>
      <c r="S232" s="213"/>
      <c r="T232" s="214"/>
      <c r="AT232" s="209" t="s">
        <v>146</v>
      </c>
      <c r="AU232" s="209" t="s">
        <v>79</v>
      </c>
      <c r="AV232" s="207" t="s">
        <v>140</v>
      </c>
      <c r="AW232" s="207" t="s">
        <v>28</v>
      </c>
      <c r="AX232" s="207" t="s">
        <v>79</v>
      </c>
      <c r="AY232" s="209" t="s">
        <v>133</v>
      </c>
    </row>
    <row r="233" spans="1:65" s="94" customFormat="1" ht="33" customHeight="1">
      <c r="A233" s="91"/>
      <c r="B233" s="92"/>
      <c r="C233" s="176" t="s">
        <v>304</v>
      </c>
      <c r="D233" s="176" t="s">
        <v>136</v>
      </c>
      <c r="E233" s="177" t="s">
        <v>652</v>
      </c>
      <c r="F233" s="178" t="s">
        <v>653</v>
      </c>
      <c r="G233" s="179" t="s">
        <v>243</v>
      </c>
      <c r="H233" s="180">
        <v>2</v>
      </c>
      <c r="I233" s="181"/>
      <c r="J233" s="182">
        <f>ROUND(I233*H233,2)</f>
        <v>0</v>
      </c>
      <c r="K233" s="183"/>
      <c r="L233" s="92"/>
      <c r="M233" s="184" t="s">
        <v>1</v>
      </c>
      <c r="N233" s="185" t="s">
        <v>36</v>
      </c>
      <c r="O233" s="186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91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R233" s="189" t="s">
        <v>221</v>
      </c>
      <c r="AT233" s="189" t="s">
        <v>136</v>
      </c>
      <c r="AU233" s="189" t="s">
        <v>79</v>
      </c>
      <c r="AY233" s="83" t="s">
        <v>133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83" t="s">
        <v>79</v>
      </c>
      <c r="BK233" s="190">
        <f>ROUND(I233*H233,2)</f>
        <v>0</v>
      </c>
      <c r="BL233" s="83" t="s">
        <v>221</v>
      </c>
      <c r="BM233" s="189" t="s">
        <v>654</v>
      </c>
    </row>
    <row r="234" spans="1:65" s="199" customFormat="1">
      <c r="B234" s="200"/>
      <c r="D234" s="193" t="s">
        <v>146</v>
      </c>
      <c r="E234" s="201" t="s">
        <v>1</v>
      </c>
      <c r="F234" s="202" t="s">
        <v>655</v>
      </c>
      <c r="H234" s="203">
        <v>2</v>
      </c>
      <c r="L234" s="200"/>
      <c r="M234" s="204"/>
      <c r="N234" s="205"/>
      <c r="O234" s="205"/>
      <c r="P234" s="205"/>
      <c r="Q234" s="205"/>
      <c r="R234" s="205"/>
      <c r="S234" s="205"/>
      <c r="T234" s="206"/>
      <c r="AT234" s="201" t="s">
        <v>146</v>
      </c>
      <c r="AU234" s="201" t="s">
        <v>79</v>
      </c>
      <c r="AV234" s="199" t="s">
        <v>81</v>
      </c>
      <c r="AW234" s="199" t="s">
        <v>28</v>
      </c>
      <c r="AX234" s="199" t="s">
        <v>71</v>
      </c>
      <c r="AY234" s="201" t="s">
        <v>133</v>
      </c>
    </row>
    <row r="235" spans="1:65" s="207" customFormat="1">
      <c r="B235" s="208"/>
      <c r="D235" s="193" t="s">
        <v>146</v>
      </c>
      <c r="E235" s="209" t="s">
        <v>1</v>
      </c>
      <c r="F235" s="210" t="s">
        <v>149</v>
      </c>
      <c r="H235" s="211">
        <v>2</v>
      </c>
      <c r="L235" s="208"/>
      <c r="M235" s="212"/>
      <c r="N235" s="213"/>
      <c r="O235" s="213"/>
      <c r="P235" s="213"/>
      <c r="Q235" s="213"/>
      <c r="R235" s="213"/>
      <c r="S235" s="213"/>
      <c r="T235" s="214"/>
      <c r="AT235" s="209" t="s">
        <v>146</v>
      </c>
      <c r="AU235" s="209" t="s">
        <v>79</v>
      </c>
      <c r="AV235" s="207" t="s">
        <v>140</v>
      </c>
      <c r="AW235" s="207" t="s">
        <v>28</v>
      </c>
      <c r="AX235" s="207" t="s">
        <v>79</v>
      </c>
      <c r="AY235" s="209" t="s">
        <v>133</v>
      </c>
    </row>
    <row r="236" spans="1:65" s="94" customFormat="1" ht="16.5" customHeight="1">
      <c r="A236" s="91"/>
      <c r="B236" s="92"/>
      <c r="C236" s="176" t="s">
        <v>308</v>
      </c>
      <c r="D236" s="176" t="s">
        <v>136</v>
      </c>
      <c r="E236" s="177" t="s">
        <v>656</v>
      </c>
      <c r="F236" s="178" t="s">
        <v>657</v>
      </c>
      <c r="G236" s="179" t="s">
        <v>243</v>
      </c>
      <c r="H236" s="180">
        <v>1</v>
      </c>
      <c r="I236" s="181"/>
      <c r="J236" s="182">
        <f>ROUND(I236*H236,2)</f>
        <v>0</v>
      </c>
      <c r="K236" s="183"/>
      <c r="L236" s="92"/>
      <c r="M236" s="184" t="s">
        <v>1</v>
      </c>
      <c r="N236" s="185" t="s">
        <v>36</v>
      </c>
      <c r="O236" s="186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91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R236" s="189" t="s">
        <v>221</v>
      </c>
      <c r="AT236" s="189" t="s">
        <v>136</v>
      </c>
      <c r="AU236" s="189" t="s">
        <v>79</v>
      </c>
      <c r="AY236" s="83" t="s">
        <v>133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83" t="s">
        <v>79</v>
      </c>
      <c r="BK236" s="190">
        <f>ROUND(I236*H236,2)</f>
        <v>0</v>
      </c>
      <c r="BL236" s="83" t="s">
        <v>221</v>
      </c>
      <c r="BM236" s="189" t="s">
        <v>658</v>
      </c>
    </row>
    <row r="237" spans="1:65" s="199" customFormat="1">
      <c r="B237" s="200"/>
      <c r="D237" s="193" t="s">
        <v>146</v>
      </c>
      <c r="E237" s="201" t="s">
        <v>1</v>
      </c>
      <c r="F237" s="202" t="s">
        <v>641</v>
      </c>
      <c r="H237" s="203">
        <v>1</v>
      </c>
      <c r="L237" s="200"/>
      <c r="M237" s="204"/>
      <c r="N237" s="205"/>
      <c r="O237" s="205"/>
      <c r="P237" s="205"/>
      <c r="Q237" s="205"/>
      <c r="R237" s="205"/>
      <c r="S237" s="205"/>
      <c r="T237" s="206"/>
      <c r="AT237" s="201" t="s">
        <v>146</v>
      </c>
      <c r="AU237" s="201" t="s">
        <v>79</v>
      </c>
      <c r="AV237" s="199" t="s">
        <v>81</v>
      </c>
      <c r="AW237" s="199" t="s">
        <v>28</v>
      </c>
      <c r="AX237" s="199" t="s">
        <v>71</v>
      </c>
      <c r="AY237" s="201" t="s">
        <v>133</v>
      </c>
    </row>
    <row r="238" spans="1:65" s="207" customFormat="1">
      <c r="B238" s="208"/>
      <c r="D238" s="193" t="s">
        <v>146</v>
      </c>
      <c r="E238" s="209" t="s">
        <v>1</v>
      </c>
      <c r="F238" s="210" t="s">
        <v>149</v>
      </c>
      <c r="H238" s="211">
        <v>1</v>
      </c>
      <c r="L238" s="208"/>
      <c r="M238" s="212"/>
      <c r="N238" s="213"/>
      <c r="O238" s="213"/>
      <c r="P238" s="213"/>
      <c r="Q238" s="213"/>
      <c r="R238" s="213"/>
      <c r="S238" s="213"/>
      <c r="T238" s="214"/>
      <c r="AT238" s="209" t="s">
        <v>146</v>
      </c>
      <c r="AU238" s="209" t="s">
        <v>79</v>
      </c>
      <c r="AV238" s="207" t="s">
        <v>140</v>
      </c>
      <c r="AW238" s="207" t="s">
        <v>28</v>
      </c>
      <c r="AX238" s="207" t="s">
        <v>79</v>
      </c>
      <c r="AY238" s="209" t="s">
        <v>133</v>
      </c>
    </row>
    <row r="239" spans="1:65" s="94" customFormat="1" ht="21.75" customHeight="1">
      <c r="A239" s="91"/>
      <c r="B239" s="92"/>
      <c r="C239" s="176" t="s">
        <v>312</v>
      </c>
      <c r="D239" s="176" t="s">
        <v>136</v>
      </c>
      <c r="E239" s="177" t="s">
        <v>659</v>
      </c>
      <c r="F239" s="178" t="s">
        <v>660</v>
      </c>
      <c r="G239" s="179" t="s">
        <v>139</v>
      </c>
      <c r="H239" s="180">
        <v>1</v>
      </c>
      <c r="I239" s="181"/>
      <c r="J239" s="182">
        <f>ROUND(I239*H239,2)</f>
        <v>0</v>
      </c>
      <c r="K239" s="183"/>
      <c r="L239" s="92"/>
      <c r="M239" s="184" t="s">
        <v>1</v>
      </c>
      <c r="N239" s="185" t="s">
        <v>36</v>
      </c>
      <c r="O239" s="186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91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R239" s="189" t="s">
        <v>221</v>
      </c>
      <c r="AT239" s="189" t="s">
        <v>136</v>
      </c>
      <c r="AU239" s="189" t="s">
        <v>79</v>
      </c>
      <c r="AY239" s="83" t="s">
        <v>133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83" t="s">
        <v>79</v>
      </c>
      <c r="BK239" s="190">
        <f>ROUND(I239*H239,2)</f>
        <v>0</v>
      </c>
      <c r="BL239" s="83" t="s">
        <v>221</v>
      </c>
      <c r="BM239" s="189" t="s">
        <v>661</v>
      </c>
    </row>
    <row r="240" spans="1:65" s="199" customFormat="1">
      <c r="B240" s="200"/>
      <c r="D240" s="193" t="s">
        <v>146</v>
      </c>
      <c r="E240" s="201" t="s">
        <v>1</v>
      </c>
      <c r="F240" s="202" t="s">
        <v>662</v>
      </c>
      <c r="H240" s="203">
        <v>1</v>
      </c>
      <c r="L240" s="200"/>
      <c r="M240" s="204"/>
      <c r="N240" s="205"/>
      <c r="O240" s="205"/>
      <c r="P240" s="205"/>
      <c r="Q240" s="205"/>
      <c r="R240" s="205"/>
      <c r="S240" s="205"/>
      <c r="T240" s="206"/>
      <c r="AT240" s="201" t="s">
        <v>146</v>
      </c>
      <c r="AU240" s="201" t="s">
        <v>79</v>
      </c>
      <c r="AV240" s="199" t="s">
        <v>81</v>
      </c>
      <c r="AW240" s="199" t="s">
        <v>28</v>
      </c>
      <c r="AX240" s="199" t="s">
        <v>71</v>
      </c>
      <c r="AY240" s="201" t="s">
        <v>133</v>
      </c>
    </row>
    <row r="241" spans="1:65" s="207" customFormat="1">
      <c r="B241" s="208"/>
      <c r="D241" s="193" t="s">
        <v>146</v>
      </c>
      <c r="E241" s="209" t="s">
        <v>1</v>
      </c>
      <c r="F241" s="210" t="s">
        <v>149</v>
      </c>
      <c r="H241" s="211">
        <v>1</v>
      </c>
      <c r="L241" s="208"/>
      <c r="M241" s="212"/>
      <c r="N241" s="213"/>
      <c r="O241" s="213"/>
      <c r="P241" s="213"/>
      <c r="Q241" s="213"/>
      <c r="R241" s="213"/>
      <c r="S241" s="213"/>
      <c r="T241" s="214"/>
      <c r="AT241" s="209" t="s">
        <v>146</v>
      </c>
      <c r="AU241" s="209" t="s">
        <v>79</v>
      </c>
      <c r="AV241" s="207" t="s">
        <v>140</v>
      </c>
      <c r="AW241" s="207" t="s">
        <v>28</v>
      </c>
      <c r="AX241" s="207" t="s">
        <v>79</v>
      </c>
      <c r="AY241" s="209" t="s">
        <v>133</v>
      </c>
    </row>
    <row r="242" spans="1:65" s="94" customFormat="1" ht="21.75" customHeight="1">
      <c r="A242" s="91"/>
      <c r="B242" s="92"/>
      <c r="C242" s="176" t="s">
        <v>316</v>
      </c>
      <c r="D242" s="176" t="s">
        <v>136</v>
      </c>
      <c r="E242" s="177" t="s">
        <v>663</v>
      </c>
      <c r="F242" s="178" t="s">
        <v>664</v>
      </c>
      <c r="G242" s="179" t="s">
        <v>139</v>
      </c>
      <c r="H242" s="180">
        <v>1</v>
      </c>
      <c r="I242" s="181"/>
      <c r="J242" s="182">
        <f>ROUND(I242*H242,2)</f>
        <v>0</v>
      </c>
      <c r="K242" s="183"/>
      <c r="L242" s="92"/>
      <c r="M242" s="184" t="s">
        <v>1</v>
      </c>
      <c r="N242" s="185" t="s">
        <v>36</v>
      </c>
      <c r="O242" s="186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91"/>
      <c r="V242" s="91"/>
      <c r="W242" s="91"/>
      <c r="X242" s="91"/>
      <c r="Y242" s="91"/>
      <c r="Z242" s="91"/>
      <c r="AA242" s="91"/>
      <c r="AB242" s="91"/>
      <c r="AC242" s="91"/>
      <c r="AD242" s="91"/>
      <c r="AE242" s="91"/>
      <c r="AR242" s="189" t="s">
        <v>221</v>
      </c>
      <c r="AT242" s="189" t="s">
        <v>136</v>
      </c>
      <c r="AU242" s="189" t="s">
        <v>79</v>
      </c>
      <c r="AY242" s="83" t="s">
        <v>133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83" t="s">
        <v>79</v>
      </c>
      <c r="BK242" s="190">
        <f>ROUND(I242*H242,2)</f>
        <v>0</v>
      </c>
      <c r="BL242" s="83" t="s">
        <v>221</v>
      </c>
      <c r="BM242" s="189" t="s">
        <v>665</v>
      </c>
    </row>
    <row r="243" spans="1:65" s="199" customFormat="1">
      <c r="B243" s="200"/>
      <c r="D243" s="193" t="s">
        <v>146</v>
      </c>
      <c r="E243" s="201" t="s">
        <v>1</v>
      </c>
      <c r="F243" s="202" t="s">
        <v>641</v>
      </c>
      <c r="H243" s="203">
        <v>1</v>
      </c>
      <c r="L243" s="200"/>
      <c r="M243" s="204"/>
      <c r="N243" s="205"/>
      <c r="O243" s="205"/>
      <c r="P243" s="205"/>
      <c r="Q243" s="205"/>
      <c r="R243" s="205"/>
      <c r="S243" s="205"/>
      <c r="T243" s="206"/>
      <c r="AT243" s="201" t="s">
        <v>146</v>
      </c>
      <c r="AU243" s="201" t="s">
        <v>79</v>
      </c>
      <c r="AV243" s="199" t="s">
        <v>81</v>
      </c>
      <c r="AW243" s="199" t="s">
        <v>28</v>
      </c>
      <c r="AX243" s="199" t="s">
        <v>71</v>
      </c>
      <c r="AY243" s="201" t="s">
        <v>133</v>
      </c>
    </row>
    <row r="244" spans="1:65" s="207" customFormat="1">
      <c r="B244" s="208"/>
      <c r="D244" s="193" t="s">
        <v>146</v>
      </c>
      <c r="E244" s="209" t="s">
        <v>1</v>
      </c>
      <c r="F244" s="210" t="s">
        <v>149</v>
      </c>
      <c r="H244" s="211">
        <v>1</v>
      </c>
      <c r="L244" s="208"/>
      <c r="M244" s="212"/>
      <c r="N244" s="213"/>
      <c r="O244" s="213"/>
      <c r="P244" s="213"/>
      <c r="Q244" s="213"/>
      <c r="R244" s="213"/>
      <c r="S244" s="213"/>
      <c r="T244" s="214"/>
      <c r="AT244" s="209" t="s">
        <v>146</v>
      </c>
      <c r="AU244" s="209" t="s">
        <v>79</v>
      </c>
      <c r="AV244" s="207" t="s">
        <v>140</v>
      </c>
      <c r="AW244" s="207" t="s">
        <v>28</v>
      </c>
      <c r="AX244" s="207" t="s">
        <v>79</v>
      </c>
      <c r="AY244" s="209" t="s">
        <v>133</v>
      </c>
    </row>
    <row r="245" spans="1:65" s="94" customFormat="1" ht="21.75" customHeight="1">
      <c r="A245" s="91"/>
      <c r="B245" s="92"/>
      <c r="C245" s="176" t="s">
        <v>322</v>
      </c>
      <c r="D245" s="176" t="s">
        <v>136</v>
      </c>
      <c r="E245" s="177" t="s">
        <v>666</v>
      </c>
      <c r="F245" s="178" t="s">
        <v>667</v>
      </c>
      <c r="G245" s="179" t="s">
        <v>139</v>
      </c>
      <c r="H245" s="180">
        <v>1</v>
      </c>
      <c r="I245" s="181"/>
      <c r="J245" s="182">
        <f>ROUND(I245*H245,2)</f>
        <v>0</v>
      </c>
      <c r="K245" s="183"/>
      <c r="L245" s="92"/>
      <c r="M245" s="184" t="s">
        <v>1</v>
      </c>
      <c r="N245" s="185" t="s">
        <v>36</v>
      </c>
      <c r="O245" s="186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91"/>
      <c r="V245" s="91"/>
      <c r="W245" s="91"/>
      <c r="X245" s="91"/>
      <c r="Y245" s="91"/>
      <c r="Z245" s="91"/>
      <c r="AA245" s="91"/>
      <c r="AB245" s="91"/>
      <c r="AC245" s="91"/>
      <c r="AD245" s="91"/>
      <c r="AE245" s="91"/>
      <c r="AR245" s="189" t="s">
        <v>221</v>
      </c>
      <c r="AT245" s="189" t="s">
        <v>136</v>
      </c>
      <c r="AU245" s="189" t="s">
        <v>79</v>
      </c>
      <c r="AY245" s="83" t="s">
        <v>133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83" t="s">
        <v>79</v>
      </c>
      <c r="BK245" s="190">
        <f>ROUND(I245*H245,2)</f>
        <v>0</v>
      </c>
      <c r="BL245" s="83" t="s">
        <v>221</v>
      </c>
      <c r="BM245" s="189" t="s">
        <v>668</v>
      </c>
    </row>
    <row r="246" spans="1:65" s="199" customFormat="1">
      <c r="B246" s="200"/>
      <c r="D246" s="193" t="s">
        <v>146</v>
      </c>
      <c r="E246" s="201" t="s">
        <v>1</v>
      </c>
      <c r="F246" s="202" t="s">
        <v>669</v>
      </c>
      <c r="H246" s="203">
        <v>1</v>
      </c>
      <c r="L246" s="200"/>
      <c r="M246" s="204"/>
      <c r="N246" s="205"/>
      <c r="O246" s="205"/>
      <c r="P246" s="205"/>
      <c r="Q246" s="205"/>
      <c r="R246" s="205"/>
      <c r="S246" s="205"/>
      <c r="T246" s="206"/>
      <c r="AT246" s="201" t="s">
        <v>146</v>
      </c>
      <c r="AU246" s="201" t="s">
        <v>79</v>
      </c>
      <c r="AV246" s="199" t="s">
        <v>81</v>
      </c>
      <c r="AW246" s="199" t="s">
        <v>28</v>
      </c>
      <c r="AX246" s="199" t="s">
        <v>71</v>
      </c>
      <c r="AY246" s="201" t="s">
        <v>133</v>
      </c>
    </row>
    <row r="247" spans="1:65" s="207" customFormat="1">
      <c r="B247" s="208"/>
      <c r="D247" s="193" t="s">
        <v>146</v>
      </c>
      <c r="E247" s="209" t="s">
        <v>1</v>
      </c>
      <c r="F247" s="210" t="s">
        <v>149</v>
      </c>
      <c r="H247" s="211">
        <v>1</v>
      </c>
      <c r="L247" s="208"/>
      <c r="M247" s="212"/>
      <c r="N247" s="213"/>
      <c r="O247" s="213"/>
      <c r="P247" s="213"/>
      <c r="Q247" s="213"/>
      <c r="R247" s="213"/>
      <c r="S247" s="213"/>
      <c r="T247" s="214"/>
      <c r="AT247" s="209" t="s">
        <v>146</v>
      </c>
      <c r="AU247" s="209" t="s">
        <v>79</v>
      </c>
      <c r="AV247" s="207" t="s">
        <v>140</v>
      </c>
      <c r="AW247" s="207" t="s">
        <v>28</v>
      </c>
      <c r="AX247" s="207" t="s">
        <v>79</v>
      </c>
      <c r="AY247" s="209" t="s">
        <v>133</v>
      </c>
    </row>
    <row r="248" spans="1:65" s="94" customFormat="1" ht="33" customHeight="1">
      <c r="A248" s="91"/>
      <c r="B248" s="92"/>
      <c r="C248" s="176" t="s">
        <v>330</v>
      </c>
      <c r="D248" s="176" t="s">
        <v>136</v>
      </c>
      <c r="E248" s="177" t="s">
        <v>670</v>
      </c>
      <c r="F248" s="178" t="s">
        <v>671</v>
      </c>
      <c r="G248" s="179" t="s">
        <v>139</v>
      </c>
      <c r="H248" s="180">
        <v>1</v>
      </c>
      <c r="I248" s="181"/>
      <c r="J248" s="182">
        <f>ROUND(I248*H248,2)</f>
        <v>0</v>
      </c>
      <c r="K248" s="183"/>
      <c r="L248" s="92"/>
      <c r="M248" s="184" t="s">
        <v>1</v>
      </c>
      <c r="N248" s="185" t="s">
        <v>36</v>
      </c>
      <c r="O248" s="186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91"/>
      <c r="V248" s="91"/>
      <c r="W248" s="91"/>
      <c r="X248" s="91"/>
      <c r="Y248" s="91"/>
      <c r="Z248" s="91"/>
      <c r="AA248" s="91"/>
      <c r="AB248" s="91"/>
      <c r="AC248" s="91"/>
      <c r="AD248" s="91"/>
      <c r="AE248" s="91"/>
      <c r="AR248" s="189" t="s">
        <v>221</v>
      </c>
      <c r="AT248" s="189" t="s">
        <v>136</v>
      </c>
      <c r="AU248" s="189" t="s">
        <v>79</v>
      </c>
      <c r="AY248" s="83" t="s">
        <v>133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83" t="s">
        <v>79</v>
      </c>
      <c r="BK248" s="190">
        <f>ROUND(I248*H248,2)</f>
        <v>0</v>
      </c>
      <c r="BL248" s="83" t="s">
        <v>221</v>
      </c>
      <c r="BM248" s="189" t="s">
        <v>672</v>
      </c>
    </row>
    <row r="249" spans="1:65" s="199" customFormat="1">
      <c r="B249" s="200"/>
      <c r="D249" s="193" t="s">
        <v>146</v>
      </c>
      <c r="E249" s="201" t="s">
        <v>1</v>
      </c>
      <c r="F249" s="202" t="s">
        <v>651</v>
      </c>
      <c r="H249" s="203">
        <v>1</v>
      </c>
      <c r="L249" s="200"/>
      <c r="M249" s="204"/>
      <c r="N249" s="205"/>
      <c r="O249" s="205"/>
      <c r="P249" s="205"/>
      <c r="Q249" s="205"/>
      <c r="R249" s="205"/>
      <c r="S249" s="205"/>
      <c r="T249" s="206"/>
      <c r="AT249" s="201" t="s">
        <v>146</v>
      </c>
      <c r="AU249" s="201" t="s">
        <v>79</v>
      </c>
      <c r="AV249" s="199" t="s">
        <v>81</v>
      </c>
      <c r="AW249" s="199" t="s">
        <v>28</v>
      </c>
      <c r="AX249" s="199" t="s">
        <v>71</v>
      </c>
      <c r="AY249" s="201" t="s">
        <v>133</v>
      </c>
    </row>
    <row r="250" spans="1:65" s="207" customFormat="1">
      <c r="B250" s="208"/>
      <c r="D250" s="193" t="s">
        <v>146</v>
      </c>
      <c r="E250" s="209" t="s">
        <v>1</v>
      </c>
      <c r="F250" s="210" t="s">
        <v>149</v>
      </c>
      <c r="H250" s="211">
        <v>1</v>
      </c>
      <c r="L250" s="208"/>
      <c r="M250" s="212"/>
      <c r="N250" s="213"/>
      <c r="O250" s="213"/>
      <c r="P250" s="213"/>
      <c r="Q250" s="213"/>
      <c r="R250" s="213"/>
      <c r="S250" s="213"/>
      <c r="T250" s="214"/>
      <c r="AT250" s="209" t="s">
        <v>146</v>
      </c>
      <c r="AU250" s="209" t="s">
        <v>79</v>
      </c>
      <c r="AV250" s="207" t="s">
        <v>140</v>
      </c>
      <c r="AW250" s="207" t="s">
        <v>28</v>
      </c>
      <c r="AX250" s="207" t="s">
        <v>79</v>
      </c>
      <c r="AY250" s="209" t="s">
        <v>133</v>
      </c>
    </row>
    <row r="251" spans="1:65" s="94" customFormat="1" ht="33" customHeight="1">
      <c r="A251" s="91"/>
      <c r="B251" s="92"/>
      <c r="C251" s="176" t="s">
        <v>334</v>
      </c>
      <c r="D251" s="176" t="s">
        <v>136</v>
      </c>
      <c r="E251" s="177" t="s">
        <v>673</v>
      </c>
      <c r="F251" s="178" t="s">
        <v>674</v>
      </c>
      <c r="G251" s="179" t="s">
        <v>139</v>
      </c>
      <c r="H251" s="180">
        <v>1</v>
      </c>
      <c r="I251" s="181"/>
      <c r="J251" s="182">
        <f>ROUND(I251*H251,2)</f>
        <v>0</v>
      </c>
      <c r="K251" s="183"/>
      <c r="L251" s="92"/>
      <c r="M251" s="184" t="s">
        <v>1</v>
      </c>
      <c r="N251" s="185" t="s">
        <v>36</v>
      </c>
      <c r="O251" s="186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91"/>
      <c r="V251" s="91"/>
      <c r="W251" s="91"/>
      <c r="X251" s="91"/>
      <c r="Y251" s="91"/>
      <c r="Z251" s="91"/>
      <c r="AA251" s="91"/>
      <c r="AB251" s="91"/>
      <c r="AC251" s="91"/>
      <c r="AD251" s="91"/>
      <c r="AE251" s="91"/>
      <c r="AR251" s="189" t="s">
        <v>221</v>
      </c>
      <c r="AT251" s="189" t="s">
        <v>136</v>
      </c>
      <c r="AU251" s="189" t="s">
        <v>79</v>
      </c>
      <c r="AY251" s="83" t="s">
        <v>133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83" t="s">
        <v>79</v>
      </c>
      <c r="BK251" s="190">
        <f>ROUND(I251*H251,2)</f>
        <v>0</v>
      </c>
      <c r="BL251" s="83" t="s">
        <v>221</v>
      </c>
      <c r="BM251" s="189" t="s">
        <v>675</v>
      </c>
    </row>
    <row r="252" spans="1:65" s="199" customFormat="1">
      <c r="B252" s="200"/>
      <c r="D252" s="193" t="s">
        <v>146</v>
      </c>
      <c r="E252" s="201" t="s">
        <v>1</v>
      </c>
      <c r="F252" s="202" t="s">
        <v>662</v>
      </c>
      <c r="H252" s="203">
        <v>1</v>
      </c>
      <c r="L252" s="200"/>
      <c r="M252" s="204"/>
      <c r="N252" s="205"/>
      <c r="O252" s="205"/>
      <c r="P252" s="205"/>
      <c r="Q252" s="205"/>
      <c r="R252" s="205"/>
      <c r="S252" s="205"/>
      <c r="T252" s="206"/>
      <c r="AT252" s="201" t="s">
        <v>146</v>
      </c>
      <c r="AU252" s="201" t="s">
        <v>79</v>
      </c>
      <c r="AV252" s="199" t="s">
        <v>81</v>
      </c>
      <c r="AW252" s="199" t="s">
        <v>28</v>
      </c>
      <c r="AX252" s="199" t="s">
        <v>71</v>
      </c>
      <c r="AY252" s="201" t="s">
        <v>133</v>
      </c>
    </row>
    <row r="253" spans="1:65" s="207" customFormat="1">
      <c r="B253" s="208"/>
      <c r="D253" s="193" t="s">
        <v>146</v>
      </c>
      <c r="E253" s="209" t="s">
        <v>1</v>
      </c>
      <c r="F253" s="210" t="s">
        <v>149</v>
      </c>
      <c r="H253" s="211">
        <v>1</v>
      </c>
      <c r="L253" s="208"/>
      <c r="M253" s="212"/>
      <c r="N253" s="213"/>
      <c r="O253" s="213"/>
      <c r="P253" s="213"/>
      <c r="Q253" s="213"/>
      <c r="R253" s="213"/>
      <c r="S253" s="213"/>
      <c r="T253" s="214"/>
      <c r="AT253" s="209" t="s">
        <v>146</v>
      </c>
      <c r="AU253" s="209" t="s">
        <v>79</v>
      </c>
      <c r="AV253" s="207" t="s">
        <v>140</v>
      </c>
      <c r="AW253" s="207" t="s">
        <v>28</v>
      </c>
      <c r="AX253" s="207" t="s">
        <v>79</v>
      </c>
      <c r="AY253" s="209" t="s">
        <v>133</v>
      </c>
    </row>
    <row r="254" spans="1:65" s="94" customFormat="1" ht="21.75" customHeight="1">
      <c r="A254" s="91"/>
      <c r="B254" s="92"/>
      <c r="C254" s="176" t="s">
        <v>338</v>
      </c>
      <c r="D254" s="176" t="s">
        <v>136</v>
      </c>
      <c r="E254" s="177" t="s">
        <v>676</v>
      </c>
      <c r="F254" s="178" t="s">
        <v>677</v>
      </c>
      <c r="G254" s="179" t="s">
        <v>139</v>
      </c>
      <c r="H254" s="180">
        <v>1</v>
      </c>
      <c r="I254" s="181"/>
      <c r="J254" s="182">
        <f>ROUND(I254*H254,2)</f>
        <v>0</v>
      </c>
      <c r="K254" s="183"/>
      <c r="L254" s="92"/>
      <c r="M254" s="184" t="s">
        <v>1</v>
      </c>
      <c r="N254" s="185" t="s">
        <v>36</v>
      </c>
      <c r="O254" s="186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91"/>
      <c r="V254" s="91"/>
      <c r="W254" s="91"/>
      <c r="X254" s="91"/>
      <c r="Y254" s="91"/>
      <c r="Z254" s="91"/>
      <c r="AA254" s="91"/>
      <c r="AB254" s="91"/>
      <c r="AC254" s="91"/>
      <c r="AD254" s="91"/>
      <c r="AE254" s="91"/>
      <c r="AR254" s="189" t="s">
        <v>221</v>
      </c>
      <c r="AT254" s="189" t="s">
        <v>136</v>
      </c>
      <c r="AU254" s="189" t="s">
        <v>79</v>
      </c>
      <c r="AY254" s="83" t="s">
        <v>133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83" t="s">
        <v>79</v>
      </c>
      <c r="BK254" s="190">
        <f>ROUND(I254*H254,2)</f>
        <v>0</v>
      </c>
      <c r="BL254" s="83" t="s">
        <v>221</v>
      </c>
      <c r="BM254" s="189" t="s">
        <v>678</v>
      </c>
    </row>
    <row r="255" spans="1:65" s="199" customFormat="1">
      <c r="B255" s="200"/>
      <c r="D255" s="193" t="s">
        <v>146</v>
      </c>
      <c r="E255" s="201" t="s">
        <v>1</v>
      </c>
      <c r="F255" s="202" t="s">
        <v>669</v>
      </c>
      <c r="H255" s="203">
        <v>1</v>
      </c>
      <c r="L255" s="200"/>
      <c r="M255" s="204"/>
      <c r="N255" s="205"/>
      <c r="O255" s="205"/>
      <c r="P255" s="205"/>
      <c r="Q255" s="205"/>
      <c r="R255" s="205"/>
      <c r="S255" s="205"/>
      <c r="T255" s="206"/>
      <c r="AT255" s="201" t="s">
        <v>146</v>
      </c>
      <c r="AU255" s="201" t="s">
        <v>79</v>
      </c>
      <c r="AV255" s="199" t="s">
        <v>81</v>
      </c>
      <c r="AW255" s="199" t="s">
        <v>28</v>
      </c>
      <c r="AX255" s="199" t="s">
        <v>71</v>
      </c>
      <c r="AY255" s="201" t="s">
        <v>133</v>
      </c>
    </row>
    <row r="256" spans="1:65" s="207" customFormat="1">
      <c r="B256" s="208"/>
      <c r="D256" s="193" t="s">
        <v>146</v>
      </c>
      <c r="E256" s="209" t="s">
        <v>1</v>
      </c>
      <c r="F256" s="210" t="s">
        <v>149</v>
      </c>
      <c r="H256" s="211">
        <v>1</v>
      </c>
      <c r="L256" s="208"/>
      <c r="M256" s="212"/>
      <c r="N256" s="213"/>
      <c r="O256" s="213"/>
      <c r="P256" s="213"/>
      <c r="Q256" s="213"/>
      <c r="R256" s="213"/>
      <c r="S256" s="213"/>
      <c r="T256" s="214"/>
      <c r="AT256" s="209" t="s">
        <v>146</v>
      </c>
      <c r="AU256" s="209" t="s">
        <v>79</v>
      </c>
      <c r="AV256" s="207" t="s">
        <v>140</v>
      </c>
      <c r="AW256" s="207" t="s">
        <v>28</v>
      </c>
      <c r="AX256" s="207" t="s">
        <v>79</v>
      </c>
      <c r="AY256" s="209" t="s">
        <v>133</v>
      </c>
    </row>
    <row r="257" spans="1:65" s="94" customFormat="1" ht="21.75" customHeight="1">
      <c r="A257" s="91"/>
      <c r="B257" s="92"/>
      <c r="C257" s="176" t="s">
        <v>343</v>
      </c>
      <c r="D257" s="176" t="s">
        <v>136</v>
      </c>
      <c r="E257" s="177" t="s">
        <v>679</v>
      </c>
      <c r="F257" s="178" t="s">
        <v>680</v>
      </c>
      <c r="G257" s="179" t="s">
        <v>144</v>
      </c>
      <c r="H257" s="180">
        <v>3.5000000000000003E-2</v>
      </c>
      <c r="I257" s="181"/>
      <c r="J257" s="182">
        <f>ROUND(I257*H257,2)</f>
        <v>0</v>
      </c>
      <c r="K257" s="183"/>
      <c r="L257" s="92"/>
      <c r="M257" s="184" t="s">
        <v>1</v>
      </c>
      <c r="N257" s="185" t="s">
        <v>36</v>
      </c>
      <c r="O257" s="186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91"/>
      <c r="V257" s="91"/>
      <c r="W257" s="91"/>
      <c r="X257" s="91"/>
      <c r="Y257" s="91"/>
      <c r="Z257" s="91"/>
      <c r="AA257" s="91"/>
      <c r="AB257" s="91"/>
      <c r="AC257" s="91"/>
      <c r="AD257" s="91"/>
      <c r="AE257" s="91"/>
      <c r="AR257" s="189" t="s">
        <v>221</v>
      </c>
      <c r="AT257" s="189" t="s">
        <v>136</v>
      </c>
      <c r="AU257" s="189" t="s">
        <v>79</v>
      </c>
      <c r="AY257" s="83" t="s">
        <v>133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83" t="s">
        <v>79</v>
      </c>
      <c r="BK257" s="190">
        <f>ROUND(I257*H257,2)</f>
        <v>0</v>
      </c>
      <c r="BL257" s="83" t="s">
        <v>221</v>
      </c>
      <c r="BM257" s="189" t="s">
        <v>681</v>
      </c>
    </row>
    <row r="258" spans="1:65" s="163" customFormat="1" ht="25.9" customHeight="1">
      <c r="B258" s="164"/>
      <c r="D258" s="165" t="s">
        <v>70</v>
      </c>
      <c r="E258" s="166" t="s">
        <v>328</v>
      </c>
      <c r="F258" s="166" t="s">
        <v>329</v>
      </c>
      <c r="J258" s="167">
        <f>BK258</f>
        <v>0</v>
      </c>
      <c r="L258" s="164"/>
      <c r="M258" s="168"/>
      <c r="N258" s="169"/>
      <c r="O258" s="169"/>
      <c r="P258" s="170">
        <f>SUM(P259:P277)</f>
        <v>0</v>
      </c>
      <c r="Q258" s="169"/>
      <c r="R258" s="170">
        <f>SUM(R259:R277)</f>
        <v>0</v>
      </c>
      <c r="S258" s="169"/>
      <c r="T258" s="171">
        <f>SUM(T259:T277)</f>
        <v>0</v>
      </c>
      <c r="AR258" s="165" t="s">
        <v>81</v>
      </c>
      <c r="AT258" s="172" t="s">
        <v>70</v>
      </c>
      <c r="AU258" s="172" t="s">
        <v>71</v>
      </c>
      <c r="AY258" s="165" t="s">
        <v>133</v>
      </c>
      <c r="BK258" s="173">
        <f>SUM(BK259:BK277)</f>
        <v>0</v>
      </c>
    </row>
    <row r="259" spans="1:65" s="94" customFormat="1" ht="21.75" customHeight="1">
      <c r="A259" s="91"/>
      <c r="B259" s="92"/>
      <c r="C259" s="176" t="s">
        <v>347</v>
      </c>
      <c r="D259" s="176" t="s">
        <v>136</v>
      </c>
      <c r="E259" s="177" t="s">
        <v>682</v>
      </c>
      <c r="F259" s="178" t="s">
        <v>683</v>
      </c>
      <c r="G259" s="179" t="s">
        <v>157</v>
      </c>
      <c r="H259" s="180">
        <v>5.4</v>
      </c>
      <c r="I259" s="181"/>
      <c r="J259" s="182">
        <f>ROUND(I259*H259,2)</f>
        <v>0</v>
      </c>
      <c r="K259" s="183"/>
      <c r="L259" s="92"/>
      <c r="M259" s="184" t="s">
        <v>1</v>
      </c>
      <c r="N259" s="185" t="s">
        <v>36</v>
      </c>
      <c r="O259" s="186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R259" s="189" t="s">
        <v>221</v>
      </c>
      <c r="AT259" s="189" t="s">
        <v>136</v>
      </c>
      <c r="AU259" s="189" t="s">
        <v>79</v>
      </c>
      <c r="AY259" s="83" t="s">
        <v>133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83" t="s">
        <v>79</v>
      </c>
      <c r="BK259" s="190">
        <f>ROUND(I259*H259,2)</f>
        <v>0</v>
      </c>
      <c r="BL259" s="83" t="s">
        <v>221</v>
      </c>
      <c r="BM259" s="189" t="s">
        <v>684</v>
      </c>
    </row>
    <row r="260" spans="1:65" s="199" customFormat="1">
      <c r="B260" s="200"/>
      <c r="D260" s="193" t="s">
        <v>146</v>
      </c>
      <c r="E260" s="201" t="s">
        <v>1</v>
      </c>
      <c r="F260" s="202" t="s">
        <v>685</v>
      </c>
      <c r="H260" s="203">
        <v>5.4</v>
      </c>
      <c r="L260" s="200"/>
      <c r="M260" s="204"/>
      <c r="N260" s="205"/>
      <c r="O260" s="205"/>
      <c r="P260" s="205"/>
      <c r="Q260" s="205"/>
      <c r="R260" s="205"/>
      <c r="S260" s="205"/>
      <c r="T260" s="206"/>
      <c r="AT260" s="201" t="s">
        <v>146</v>
      </c>
      <c r="AU260" s="201" t="s">
        <v>79</v>
      </c>
      <c r="AV260" s="199" t="s">
        <v>81</v>
      </c>
      <c r="AW260" s="199" t="s">
        <v>28</v>
      </c>
      <c r="AX260" s="199" t="s">
        <v>71</v>
      </c>
      <c r="AY260" s="201" t="s">
        <v>133</v>
      </c>
    </row>
    <row r="261" spans="1:65" s="207" customFormat="1">
      <c r="B261" s="208"/>
      <c r="D261" s="193" t="s">
        <v>146</v>
      </c>
      <c r="E261" s="209" t="s">
        <v>1</v>
      </c>
      <c r="F261" s="210" t="s">
        <v>149</v>
      </c>
      <c r="H261" s="211">
        <v>5.4</v>
      </c>
      <c r="L261" s="208"/>
      <c r="M261" s="212"/>
      <c r="N261" s="213"/>
      <c r="O261" s="213"/>
      <c r="P261" s="213"/>
      <c r="Q261" s="213"/>
      <c r="R261" s="213"/>
      <c r="S261" s="213"/>
      <c r="T261" s="214"/>
      <c r="AT261" s="209" t="s">
        <v>146</v>
      </c>
      <c r="AU261" s="209" t="s">
        <v>79</v>
      </c>
      <c r="AV261" s="207" t="s">
        <v>140</v>
      </c>
      <c r="AW261" s="207" t="s">
        <v>28</v>
      </c>
      <c r="AX261" s="207" t="s">
        <v>79</v>
      </c>
      <c r="AY261" s="209" t="s">
        <v>133</v>
      </c>
    </row>
    <row r="262" spans="1:65" s="94" customFormat="1" ht="33" customHeight="1">
      <c r="A262" s="91"/>
      <c r="B262" s="92"/>
      <c r="C262" s="176" t="s">
        <v>353</v>
      </c>
      <c r="D262" s="176" t="s">
        <v>136</v>
      </c>
      <c r="E262" s="177" t="s">
        <v>686</v>
      </c>
      <c r="F262" s="178" t="s">
        <v>687</v>
      </c>
      <c r="G262" s="179" t="s">
        <v>139</v>
      </c>
      <c r="H262" s="180">
        <v>1</v>
      </c>
      <c r="I262" s="181"/>
      <c r="J262" s="182">
        <f>ROUND(I262*H262,2)</f>
        <v>0</v>
      </c>
      <c r="K262" s="183"/>
      <c r="L262" s="92"/>
      <c r="M262" s="184" t="s">
        <v>1</v>
      </c>
      <c r="N262" s="185" t="s">
        <v>36</v>
      </c>
      <c r="O262" s="186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91"/>
      <c r="V262" s="91"/>
      <c r="W262" s="91"/>
      <c r="X262" s="91"/>
      <c r="Y262" s="91"/>
      <c r="Z262" s="91"/>
      <c r="AA262" s="91"/>
      <c r="AB262" s="91"/>
      <c r="AC262" s="91"/>
      <c r="AD262" s="91"/>
      <c r="AE262" s="91"/>
      <c r="AR262" s="189" t="s">
        <v>221</v>
      </c>
      <c r="AT262" s="189" t="s">
        <v>136</v>
      </c>
      <c r="AU262" s="189" t="s">
        <v>79</v>
      </c>
      <c r="AY262" s="83" t="s">
        <v>133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83" t="s">
        <v>79</v>
      </c>
      <c r="BK262" s="190">
        <f>ROUND(I262*H262,2)</f>
        <v>0</v>
      </c>
      <c r="BL262" s="83" t="s">
        <v>221</v>
      </c>
      <c r="BM262" s="189" t="s">
        <v>688</v>
      </c>
    </row>
    <row r="263" spans="1:65" s="199" customFormat="1">
      <c r="B263" s="200"/>
      <c r="D263" s="193" t="s">
        <v>146</v>
      </c>
      <c r="E263" s="201" t="s">
        <v>1</v>
      </c>
      <c r="F263" s="202" t="s">
        <v>689</v>
      </c>
      <c r="H263" s="203">
        <v>1</v>
      </c>
      <c r="L263" s="200"/>
      <c r="M263" s="204"/>
      <c r="N263" s="205"/>
      <c r="O263" s="205"/>
      <c r="P263" s="205"/>
      <c r="Q263" s="205"/>
      <c r="R263" s="205"/>
      <c r="S263" s="205"/>
      <c r="T263" s="206"/>
      <c r="AT263" s="201" t="s">
        <v>146</v>
      </c>
      <c r="AU263" s="201" t="s">
        <v>79</v>
      </c>
      <c r="AV263" s="199" t="s">
        <v>81</v>
      </c>
      <c r="AW263" s="199" t="s">
        <v>28</v>
      </c>
      <c r="AX263" s="199" t="s">
        <v>71</v>
      </c>
      <c r="AY263" s="201" t="s">
        <v>133</v>
      </c>
    </row>
    <row r="264" spans="1:65" s="207" customFormat="1">
      <c r="B264" s="208"/>
      <c r="D264" s="193" t="s">
        <v>146</v>
      </c>
      <c r="E264" s="209" t="s">
        <v>1</v>
      </c>
      <c r="F264" s="210" t="s">
        <v>149</v>
      </c>
      <c r="H264" s="211">
        <v>1</v>
      </c>
      <c r="L264" s="208"/>
      <c r="M264" s="212"/>
      <c r="N264" s="213"/>
      <c r="O264" s="213"/>
      <c r="P264" s="213"/>
      <c r="Q264" s="213"/>
      <c r="R264" s="213"/>
      <c r="S264" s="213"/>
      <c r="T264" s="214"/>
      <c r="AT264" s="209" t="s">
        <v>146</v>
      </c>
      <c r="AU264" s="209" t="s">
        <v>79</v>
      </c>
      <c r="AV264" s="207" t="s">
        <v>140</v>
      </c>
      <c r="AW264" s="207" t="s">
        <v>28</v>
      </c>
      <c r="AX264" s="207" t="s">
        <v>79</v>
      </c>
      <c r="AY264" s="209" t="s">
        <v>133</v>
      </c>
    </row>
    <row r="265" spans="1:65" s="94" customFormat="1" ht="21.75" customHeight="1">
      <c r="A265" s="91"/>
      <c r="B265" s="92"/>
      <c r="C265" s="176" t="s">
        <v>359</v>
      </c>
      <c r="D265" s="176" t="s">
        <v>136</v>
      </c>
      <c r="E265" s="177" t="s">
        <v>690</v>
      </c>
      <c r="F265" s="178" t="s">
        <v>691</v>
      </c>
      <c r="G265" s="179" t="s">
        <v>139</v>
      </c>
      <c r="H265" s="180">
        <v>1</v>
      </c>
      <c r="I265" s="181"/>
      <c r="J265" s="182">
        <f>ROUND(I265*H265,2)</f>
        <v>0</v>
      </c>
      <c r="K265" s="183"/>
      <c r="L265" s="92"/>
      <c r="M265" s="184" t="s">
        <v>1</v>
      </c>
      <c r="N265" s="185" t="s">
        <v>36</v>
      </c>
      <c r="O265" s="186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91"/>
      <c r="V265" s="91"/>
      <c r="W265" s="91"/>
      <c r="X265" s="91"/>
      <c r="Y265" s="91"/>
      <c r="Z265" s="91"/>
      <c r="AA265" s="91"/>
      <c r="AB265" s="91"/>
      <c r="AC265" s="91"/>
      <c r="AD265" s="91"/>
      <c r="AE265" s="91"/>
      <c r="AR265" s="189" t="s">
        <v>221</v>
      </c>
      <c r="AT265" s="189" t="s">
        <v>136</v>
      </c>
      <c r="AU265" s="189" t="s">
        <v>79</v>
      </c>
      <c r="AY265" s="83" t="s">
        <v>133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83" t="s">
        <v>79</v>
      </c>
      <c r="BK265" s="190">
        <f>ROUND(I265*H265,2)</f>
        <v>0</v>
      </c>
      <c r="BL265" s="83" t="s">
        <v>221</v>
      </c>
      <c r="BM265" s="189" t="s">
        <v>692</v>
      </c>
    </row>
    <row r="266" spans="1:65" s="199" customFormat="1">
      <c r="B266" s="200"/>
      <c r="D266" s="193" t="s">
        <v>146</v>
      </c>
      <c r="E266" s="201" t="s">
        <v>1</v>
      </c>
      <c r="F266" s="202" t="s">
        <v>555</v>
      </c>
      <c r="H266" s="203">
        <v>1</v>
      </c>
      <c r="L266" s="200"/>
      <c r="M266" s="204"/>
      <c r="N266" s="205"/>
      <c r="O266" s="205"/>
      <c r="P266" s="205"/>
      <c r="Q266" s="205"/>
      <c r="R266" s="205"/>
      <c r="S266" s="205"/>
      <c r="T266" s="206"/>
      <c r="AT266" s="201" t="s">
        <v>146</v>
      </c>
      <c r="AU266" s="201" t="s">
        <v>79</v>
      </c>
      <c r="AV266" s="199" t="s">
        <v>81</v>
      </c>
      <c r="AW266" s="199" t="s">
        <v>28</v>
      </c>
      <c r="AX266" s="199" t="s">
        <v>71</v>
      </c>
      <c r="AY266" s="201" t="s">
        <v>133</v>
      </c>
    </row>
    <row r="267" spans="1:65" s="207" customFormat="1">
      <c r="B267" s="208"/>
      <c r="D267" s="193" t="s">
        <v>146</v>
      </c>
      <c r="E267" s="209" t="s">
        <v>1</v>
      </c>
      <c r="F267" s="210" t="s">
        <v>149</v>
      </c>
      <c r="H267" s="211">
        <v>1</v>
      </c>
      <c r="L267" s="208"/>
      <c r="M267" s="212"/>
      <c r="N267" s="213"/>
      <c r="O267" s="213"/>
      <c r="P267" s="213"/>
      <c r="Q267" s="213"/>
      <c r="R267" s="213"/>
      <c r="S267" s="213"/>
      <c r="T267" s="214"/>
      <c r="AT267" s="209" t="s">
        <v>146</v>
      </c>
      <c r="AU267" s="209" t="s">
        <v>79</v>
      </c>
      <c r="AV267" s="207" t="s">
        <v>140</v>
      </c>
      <c r="AW267" s="207" t="s">
        <v>28</v>
      </c>
      <c r="AX267" s="207" t="s">
        <v>79</v>
      </c>
      <c r="AY267" s="209" t="s">
        <v>133</v>
      </c>
    </row>
    <row r="268" spans="1:65" s="94" customFormat="1" ht="21.75" customHeight="1">
      <c r="A268" s="91"/>
      <c r="B268" s="92"/>
      <c r="C268" s="176" t="s">
        <v>364</v>
      </c>
      <c r="D268" s="176" t="s">
        <v>136</v>
      </c>
      <c r="E268" s="177" t="s">
        <v>693</v>
      </c>
      <c r="F268" s="178" t="s">
        <v>694</v>
      </c>
      <c r="G268" s="179" t="s">
        <v>139</v>
      </c>
      <c r="H268" s="180">
        <v>1</v>
      </c>
      <c r="I268" s="181"/>
      <c r="J268" s="182">
        <f>ROUND(I268*H268,2)</f>
        <v>0</v>
      </c>
      <c r="K268" s="183"/>
      <c r="L268" s="92"/>
      <c r="M268" s="184" t="s">
        <v>1</v>
      </c>
      <c r="N268" s="185" t="s">
        <v>36</v>
      </c>
      <c r="O268" s="186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91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R268" s="189" t="s">
        <v>221</v>
      </c>
      <c r="AT268" s="189" t="s">
        <v>136</v>
      </c>
      <c r="AU268" s="189" t="s">
        <v>79</v>
      </c>
      <c r="AY268" s="83" t="s">
        <v>133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83" t="s">
        <v>79</v>
      </c>
      <c r="BK268" s="190">
        <f>ROUND(I268*H268,2)</f>
        <v>0</v>
      </c>
      <c r="BL268" s="83" t="s">
        <v>221</v>
      </c>
      <c r="BM268" s="189" t="s">
        <v>695</v>
      </c>
    </row>
    <row r="269" spans="1:65" s="199" customFormat="1">
      <c r="B269" s="200"/>
      <c r="D269" s="193" t="s">
        <v>146</v>
      </c>
      <c r="E269" s="201" t="s">
        <v>1</v>
      </c>
      <c r="F269" s="202" t="s">
        <v>555</v>
      </c>
      <c r="H269" s="203">
        <v>1</v>
      </c>
      <c r="L269" s="200"/>
      <c r="M269" s="204"/>
      <c r="N269" s="205"/>
      <c r="O269" s="205"/>
      <c r="P269" s="205"/>
      <c r="Q269" s="205"/>
      <c r="R269" s="205"/>
      <c r="S269" s="205"/>
      <c r="T269" s="206"/>
      <c r="AT269" s="201" t="s">
        <v>146</v>
      </c>
      <c r="AU269" s="201" t="s">
        <v>79</v>
      </c>
      <c r="AV269" s="199" t="s">
        <v>81</v>
      </c>
      <c r="AW269" s="199" t="s">
        <v>28</v>
      </c>
      <c r="AX269" s="199" t="s">
        <v>71</v>
      </c>
      <c r="AY269" s="201" t="s">
        <v>133</v>
      </c>
    </row>
    <row r="270" spans="1:65" s="207" customFormat="1">
      <c r="B270" s="208"/>
      <c r="D270" s="193" t="s">
        <v>146</v>
      </c>
      <c r="E270" s="209" t="s">
        <v>1</v>
      </c>
      <c r="F270" s="210" t="s">
        <v>149</v>
      </c>
      <c r="H270" s="211">
        <v>1</v>
      </c>
      <c r="L270" s="208"/>
      <c r="M270" s="212"/>
      <c r="N270" s="213"/>
      <c r="O270" s="213"/>
      <c r="P270" s="213"/>
      <c r="Q270" s="213"/>
      <c r="R270" s="213"/>
      <c r="S270" s="213"/>
      <c r="T270" s="214"/>
      <c r="AT270" s="209" t="s">
        <v>146</v>
      </c>
      <c r="AU270" s="209" t="s">
        <v>79</v>
      </c>
      <c r="AV270" s="207" t="s">
        <v>140</v>
      </c>
      <c r="AW270" s="207" t="s">
        <v>28</v>
      </c>
      <c r="AX270" s="207" t="s">
        <v>79</v>
      </c>
      <c r="AY270" s="209" t="s">
        <v>133</v>
      </c>
    </row>
    <row r="271" spans="1:65" s="94" customFormat="1" ht="21.75" customHeight="1">
      <c r="A271" s="91"/>
      <c r="B271" s="92"/>
      <c r="C271" s="176" t="s">
        <v>368</v>
      </c>
      <c r="D271" s="176" t="s">
        <v>136</v>
      </c>
      <c r="E271" s="177" t="s">
        <v>696</v>
      </c>
      <c r="F271" s="178" t="s">
        <v>697</v>
      </c>
      <c r="G271" s="179" t="s">
        <v>139</v>
      </c>
      <c r="H271" s="180">
        <v>1</v>
      </c>
      <c r="I271" s="181"/>
      <c r="J271" s="182">
        <f>ROUND(I271*H271,2)</f>
        <v>0</v>
      </c>
      <c r="K271" s="183"/>
      <c r="L271" s="92"/>
      <c r="M271" s="184" t="s">
        <v>1</v>
      </c>
      <c r="N271" s="185" t="s">
        <v>36</v>
      </c>
      <c r="O271" s="186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91"/>
      <c r="V271" s="91"/>
      <c r="W271" s="91"/>
      <c r="X271" s="91"/>
      <c r="Y271" s="91"/>
      <c r="Z271" s="91"/>
      <c r="AA271" s="91"/>
      <c r="AB271" s="91"/>
      <c r="AC271" s="91"/>
      <c r="AD271" s="91"/>
      <c r="AE271" s="91"/>
      <c r="AR271" s="189" t="s">
        <v>221</v>
      </c>
      <c r="AT271" s="189" t="s">
        <v>136</v>
      </c>
      <c r="AU271" s="189" t="s">
        <v>79</v>
      </c>
      <c r="AY271" s="83" t="s">
        <v>133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83" t="s">
        <v>79</v>
      </c>
      <c r="BK271" s="190">
        <f>ROUND(I271*H271,2)</f>
        <v>0</v>
      </c>
      <c r="BL271" s="83" t="s">
        <v>221</v>
      </c>
      <c r="BM271" s="189" t="s">
        <v>698</v>
      </c>
    </row>
    <row r="272" spans="1:65" s="199" customFormat="1">
      <c r="B272" s="200"/>
      <c r="D272" s="193" t="s">
        <v>146</v>
      </c>
      <c r="E272" s="201" t="s">
        <v>1</v>
      </c>
      <c r="F272" s="202" t="s">
        <v>555</v>
      </c>
      <c r="H272" s="203">
        <v>1</v>
      </c>
      <c r="L272" s="200"/>
      <c r="M272" s="204"/>
      <c r="N272" s="205"/>
      <c r="O272" s="205"/>
      <c r="P272" s="205"/>
      <c r="Q272" s="205"/>
      <c r="R272" s="205"/>
      <c r="S272" s="205"/>
      <c r="T272" s="206"/>
      <c r="AT272" s="201" t="s">
        <v>146</v>
      </c>
      <c r="AU272" s="201" t="s">
        <v>79</v>
      </c>
      <c r="AV272" s="199" t="s">
        <v>81</v>
      </c>
      <c r="AW272" s="199" t="s">
        <v>28</v>
      </c>
      <c r="AX272" s="199" t="s">
        <v>71</v>
      </c>
      <c r="AY272" s="201" t="s">
        <v>133</v>
      </c>
    </row>
    <row r="273" spans="1:65" s="207" customFormat="1">
      <c r="B273" s="208"/>
      <c r="D273" s="193" t="s">
        <v>146</v>
      </c>
      <c r="E273" s="209" t="s">
        <v>1</v>
      </c>
      <c r="F273" s="210" t="s">
        <v>149</v>
      </c>
      <c r="H273" s="211">
        <v>1</v>
      </c>
      <c r="L273" s="208"/>
      <c r="M273" s="212"/>
      <c r="N273" s="213"/>
      <c r="O273" s="213"/>
      <c r="P273" s="213"/>
      <c r="Q273" s="213"/>
      <c r="R273" s="213"/>
      <c r="S273" s="213"/>
      <c r="T273" s="214"/>
      <c r="AT273" s="209" t="s">
        <v>146</v>
      </c>
      <c r="AU273" s="209" t="s">
        <v>79</v>
      </c>
      <c r="AV273" s="207" t="s">
        <v>140</v>
      </c>
      <c r="AW273" s="207" t="s">
        <v>28</v>
      </c>
      <c r="AX273" s="207" t="s">
        <v>79</v>
      </c>
      <c r="AY273" s="209" t="s">
        <v>133</v>
      </c>
    </row>
    <row r="274" spans="1:65" s="94" customFormat="1" ht="33" customHeight="1">
      <c r="A274" s="91"/>
      <c r="B274" s="92"/>
      <c r="C274" s="176" t="s">
        <v>373</v>
      </c>
      <c r="D274" s="176" t="s">
        <v>136</v>
      </c>
      <c r="E274" s="177" t="s">
        <v>699</v>
      </c>
      <c r="F274" s="178" t="s">
        <v>700</v>
      </c>
      <c r="G274" s="179" t="s">
        <v>139</v>
      </c>
      <c r="H274" s="180">
        <v>1</v>
      </c>
      <c r="I274" s="181"/>
      <c r="J274" s="182">
        <f>ROUND(I274*H274,2)</f>
        <v>0</v>
      </c>
      <c r="K274" s="183"/>
      <c r="L274" s="92"/>
      <c r="M274" s="184" t="s">
        <v>1</v>
      </c>
      <c r="N274" s="185" t="s">
        <v>36</v>
      </c>
      <c r="O274" s="186"/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U274" s="91"/>
      <c r="V274" s="91"/>
      <c r="W274" s="91"/>
      <c r="X274" s="91"/>
      <c r="Y274" s="91"/>
      <c r="Z274" s="91"/>
      <c r="AA274" s="91"/>
      <c r="AB274" s="91"/>
      <c r="AC274" s="91"/>
      <c r="AD274" s="91"/>
      <c r="AE274" s="91"/>
      <c r="AR274" s="189" t="s">
        <v>221</v>
      </c>
      <c r="AT274" s="189" t="s">
        <v>136</v>
      </c>
      <c r="AU274" s="189" t="s">
        <v>79</v>
      </c>
      <c r="AY274" s="83" t="s">
        <v>133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83" t="s">
        <v>79</v>
      </c>
      <c r="BK274" s="190">
        <f>ROUND(I274*H274,2)</f>
        <v>0</v>
      </c>
      <c r="BL274" s="83" t="s">
        <v>221</v>
      </c>
      <c r="BM274" s="189" t="s">
        <v>701</v>
      </c>
    </row>
    <row r="275" spans="1:65" s="199" customFormat="1">
      <c r="B275" s="200"/>
      <c r="D275" s="193" t="s">
        <v>146</v>
      </c>
      <c r="E275" s="201" t="s">
        <v>1</v>
      </c>
      <c r="F275" s="202" t="s">
        <v>702</v>
      </c>
      <c r="H275" s="203">
        <v>1</v>
      </c>
      <c r="L275" s="200"/>
      <c r="M275" s="204"/>
      <c r="N275" s="205"/>
      <c r="O275" s="205"/>
      <c r="P275" s="205"/>
      <c r="Q275" s="205"/>
      <c r="R275" s="205"/>
      <c r="S275" s="205"/>
      <c r="T275" s="206"/>
      <c r="AT275" s="201" t="s">
        <v>146</v>
      </c>
      <c r="AU275" s="201" t="s">
        <v>79</v>
      </c>
      <c r="AV275" s="199" t="s">
        <v>81</v>
      </c>
      <c r="AW275" s="199" t="s">
        <v>28</v>
      </c>
      <c r="AX275" s="199" t="s">
        <v>71</v>
      </c>
      <c r="AY275" s="201" t="s">
        <v>133</v>
      </c>
    </row>
    <row r="276" spans="1:65" s="207" customFormat="1">
      <c r="B276" s="208"/>
      <c r="D276" s="193" t="s">
        <v>146</v>
      </c>
      <c r="E276" s="209" t="s">
        <v>1</v>
      </c>
      <c r="F276" s="210" t="s">
        <v>149</v>
      </c>
      <c r="H276" s="211">
        <v>1</v>
      </c>
      <c r="L276" s="208"/>
      <c r="M276" s="212"/>
      <c r="N276" s="213"/>
      <c r="O276" s="213"/>
      <c r="P276" s="213"/>
      <c r="Q276" s="213"/>
      <c r="R276" s="213"/>
      <c r="S276" s="213"/>
      <c r="T276" s="214"/>
      <c r="AT276" s="209" t="s">
        <v>146</v>
      </c>
      <c r="AU276" s="209" t="s">
        <v>79</v>
      </c>
      <c r="AV276" s="207" t="s">
        <v>140</v>
      </c>
      <c r="AW276" s="207" t="s">
        <v>28</v>
      </c>
      <c r="AX276" s="207" t="s">
        <v>79</v>
      </c>
      <c r="AY276" s="209" t="s">
        <v>133</v>
      </c>
    </row>
    <row r="277" spans="1:65" s="94" customFormat="1" ht="21.75" customHeight="1">
      <c r="A277" s="91"/>
      <c r="B277" s="92"/>
      <c r="C277" s="176" t="s">
        <v>379</v>
      </c>
      <c r="D277" s="176" t="s">
        <v>136</v>
      </c>
      <c r="E277" s="177" t="s">
        <v>703</v>
      </c>
      <c r="F277" s="178" t="s">
        <v>704</v>
      </c>
      <c r="G277" s="179" t="s">
        <v>144</v>
      </c>
      <c r="H277" s="180">
        <v>0.02</v>
      </c>
      <c r="I277" s="181"/>
      <c r="J277" s="182">
        <f>ROUND(I277*H277,2)</f>
        <v>0</v>
      </c>
      <c r="K277" s="183"/>
      <c r="L277" s="92"/>
      <c r="M277" s="184" t="s">
        <v>1</v>
      </c>
      <c r="N277" s="185" t="s">
        <v>36</v>
      </c>
      <c r="O277" s="186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R277" s="189" t="s">
        <v>221</v>
      </c>
      <c r="AT277" s="189" t="s">
        <v>136</v>
      </c>
      <c r="AU277" s="189" t="s">
        <v>79</v>
      </c>
      <c r="AY277" s="83" t="s">
        <v>133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83" t="s">
        <v>79</v>
      </c>
      <c r="BK277" s="190">
        <f>ROUND(I277*H277,2)</f>
        <v>0</v>
      </c>
      <c r="BL277" s="83" t="s">
        <v>221</v>
      </c>
      <c r="BM277" s="189" t="s">
        <v>705</v>
      </c>
    </row>
    <row r="278" spans="1:65" s="163" customFormat="1" ht="25.9" customHeight="1">
      <c r="B278" s="164"/>
      <c r="D278" s="165" t="s">
        <v>70</v>
      </c>
      <c r="E278" s="166" t="s">
        <v>706</v>
      </c>
      <c r="F278" s="166" t="s">
        <v>707</v>
      </c>
      <c r="J278" s="167">
        <f>BK278</f>
        <v>0</v>
      </c>
      <c r="L278" s="164"/>
      <c r="M278" s="168"/>
      <c r="N278" s="169"/>
      <c r="O278" s="169"/>
      <c r="P278" s="170">
        <f>SUM(P279:P298)</f>
        <v>0</v>
      </c>
      <c r="Q278" s="169"/>
      <c r="R278" s="170">
        <f>SUM(R279:R298)</f>
        <v>0</v>
      </c>
      <c r="S278" s="169"/>
      <c r="T278" s="171">
        <f>SUM(T279:T298)</f>
        <v>0</v>
      </c>
      <c r="AR278" s="165" t="s">
        <v>81</v>
      </c>
      <c r="AT278" s="172" t="s">
        <v>70</v>
      </c>
      <c r="AU278" s="172" t="s">
        <v>71</v>
      </c>
      <c r="AY278" s="165" t="s">
        <v>133</v>
      </c>
      <c r="BK278" s="173">
        <f>SUM(BK279:BK298)</f>
        <v>0</v>
      </c>
    </row>
    <row r="279" spans="1:65" s="94" customFormat="1" ht="16.5" customHeight="1">
      <c r="A279" s="91"/>
      <c r="B279" s="92"/>
      <c r="C279" s="176" t="s">
        <v>383</v>
      </c>
      <c r="D279" s="176" t="s">
        <v>136</v>
      </c>
      <c r="E279" s="177" t="s">
        <v>708</v>
      </c>
      <c r="F279" s="178" t="s">
        <v>709</v>
      </c>
      <c r="G279" s="179" t="s">
        <v>243</v>
      </c>
      <c r="H279" s="180">
        <v>1</v>
      </c>
      <c r="I279" s="181"/>
      <c r="J279" s="182">
        <f>ROUND(I279*H279,2)</f>
        <v>0</v>
      </c>
      <c r="K279" s="183"/>
      <c r="L279" s="92"/>
      <c r="M279" s="184" t="s">
        <v>1</v>
      </c>
      <c r="N279" s="185" t="s">
        <v>36</v>
      </c>
      <c r="O279" s="186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91"/>
      <c r="V279" s="91"/>
      <c r="W279" s="91"/>
      <c r="X279" s="91"/>
      <c r="Y279" s="91"/>
      <c r="Z279" s="91"/>
      <c r="AA279" s="91"/>
      <c r="AB279" s="91"/>
      <c r="AC279" s="91"/>
      <c r="AD279" s="91"/>
      <c r="AE279" s="91"/>
      <c r="AR279" s="189" t="s">
        <v>140</v>
      </c>
      <c r="AT279" s="189" t="s">
        <v>136</v>
      </c>
      <c r="AU279" s="189" t="s">
        <v>79</v>
      </c>
      <c r="AY279" s="83" t="s">
        <v>133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83" t="s">
        <v>79</v>
      </c>
      <c r="BK279" s="190">
        <f>ROUND(I279*H279,2)</f>
        <v>0</v>
      </c>
      <c r="BL279" s="83" t="s">
        <v>140</v>
      </c>
      <c r="BM279" s="189" t="s">
        <v>710</v>
      </c>
    </row>
    <row r="280" spans="1:65" s="94" customFormat="1" ht="16.5" customHeight="1">
      <c r="A280" s="91"/>
      <c r="B280" s="92"/>
      <c r="C280" s="176" t="s">
        <v>388</v>
      </c>
      <c r="D280" s="176" t="s">
        <v>136</v>
      </c>
      <c r="E280" s="177" t="s">
        <v>711</v>
      </c>
      <c r="F280" s="178" t="s">
        <v>712</v>
      </c>
      <c r="G280" s="179" t="s">
        <v>139</v>
      </c>
      <c r="H280" s="180">
        <v>26</v>
      </c>
      <c r="I280" s="181"/>
      <c r="J280" s="182">
        <f>ROUND(I280*H280,2)</f>
        <v>0</v>
      </c>
      <c r="K280" s="183"/>
      <c r="L280" s="92"/>
      <c r="M280" s="184" t="s">
        <v>1</v>
      </c>
      <c r="N280" s="185" t="s">
        <v>36</v>
      </c>
      <c r="O280" s="186"/>
      <c r="P280" s="187">
        <f>O280*H280</f>
        <v>0</v>
      </c>
      <c r="Q280" s="187">
        <v>0</v>
      </c>
      <c r="R280" s="187">
        <f>Q280*H280</f>
        <v>0</v>
      </c>
      <c r="S280" s="187">
        <v>0</v>
      </c>
      <c r="T280" s="188">
        <f>S280*H280</f>
        <v>0</v>
      </c>
      <c r="U280" s="91"/>
      <c r="V280" s="91"/>
      <c r="W280" s="91"/>
      <c r="X280" s="91"/>
      <c r="Y280" s="91"/>
      <c r="Z280" s="91"/>
      <c r="AA280" s="91"/>
      <c r="AB280" s="91"/>
      <c r="AC280" s="91"/>
      <c r="AD280" s="91"/>
      <c r="AE280" s="91"/>
      <c r="AR280" s="189" t="s">
        <v>140</v>
      </c>
      <c r="AT280" s="189" t="s">
        <v>136</v>
      </c>
      <c r="AU280" s="189" t="s">
        <v>79</v>
      </c>
      <c r="AY280" s="83" t="s">
        <v>133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83" t="s">
        <v>79</v>
      </c>
      <c r="BK280" s="190">
        <f>ROUND(I280*H280,2)</f>
        <v>0</v>
      </c>
      <c r="BL280" s="83" t="s">
        <v>140</v>
      </c>
      <c r="BM280" s="189" t="s">
        <v>713</v>
      </c>
    </row>
    <row r="281" spans="1:65" s="199" customFormat="1">
      <c r="B281" s="200"/>
      <c r="D281" s="193" t="s">
        <v>146</v>
      </c>
      <c r="E281" s="201" t="s">
        <v>1</v>
      </c>
      <c r="F281" s="202" t="s">
        <v>714</v>
      </c>
      <c r="H281" s="203">
        <v>26</v>
      </c>
      <c r="L281" s="200"/>
      <c r="M281" s="204"/>
      <c r="N281" s="205"/>
      <c r="O281" s="205"/>
      <c r="P281" s="205"/>
      <c r="Q281" s="205"/>
      <c r="R281" s="205"/>
      <c r="S281" s="205"/>
      <c r="T281" s="206"/>
      <c r="AT281" s="201" t="s">
        <v>146</v>
      </c>
      <c r="AU281" s="201" t="s">
        <v>79</v>
      </c>
      <c r="AV281" s="199" t="s">
        <v>81</v>
      </c>
      <c r="AW281" s="199" t="s">
        <v>28</v>
      </c>
      <c r="AX281" s="199" t="s">
        <v>71</v>
      </c>
      <c r="AY281" s="201" t="s">
        <v>133</v>
      </c>
    </row>
    <row r="282" spans="1:65" s="191" customFormat="1">
      <c r="B282" s="192"/>
      <c r="D282" s="193" t="s">
        <v>146</v>
      </c>
      <c r="E282" s="194" t="s">
        <v>1</v>
      </c>
      <c r="F282" s="195" t="s">
        <v>715</v>
      </c>
      <c r="H282" s="194" t="s">
        <v>1</v>
      </c>
      <c r="L282" s="192"/>
      <c r="M282" s="196"/>
      <c r="N282" s="197"/>
      <c r="O282" s="197"/>
      <c r="P282" s="197"/>
      <c r="Q282" s="197"/>
      <c r="R282" s="197"/>
      <c r="S282" s="197"/>
      <c r="T282" s="198"/>
      <c r="AT282" s="194" t="s">
        <v>146</v>
      </c>
      <c r="AU282" s="194" t="s">
        <v>79</v>
      </c>
      <c r="AV282" s="191" t="s">
        <v>79</v>
      </c>
      <c r="AW282" s="191" t="s">
        <v>28</v>
      </c>
      <c r="AX282" s="191" t="s">
        <v>71</v>
      </c>
      <c r="AY282" s="194" t="s">
        <v>133</v>
      </c>
    </row>
    <row r="283" spans="1:65" s="191" customFormat="1">
      <c r="B283" s="192"/>
      <c r="D283" s="193" t="s">
        <v>146</v>
      </c>
      <c r="E283" s="194" t="s">
        <v>1</v>
      </c>
      <c r="F283" s="195" t="s">
        <v>716</v>
      </c>
      <c r="H283" s="194" t="s">
        <v>1</v>
      </c>
      <c r="L283" s="192"/>
      <c r="M283" s="196"/>
      <c r="N283" s="197"/>
      <c r="O283" s="197"/>
      <c r="P283" s="197"/>
      <c r="Q283" s="197"/>
      <c r="R283" s="197"/>
      <c r="S283" s="197"/>
      <c r="T283" s="198"/>
      <c r="AT283" s="194" t="s">
        <v>146</v>
      </c>
      <c r="AU283" s="194" t="s">
        <v>79</v>
      </c>
      <c r="AV283" s="191" t="s">
        <v>79</v>
      </c>
      <c r="AW283" s="191" t="s">
        <v>28</v>
      </c>
      <c r="AX283" s="191" t="s">
        <v>71</v>
      </c>
      <c r="AY283" s="194" t="s">
        <v>133</v>
      </c>
    </row>
    <row r="284" spans="1:65" s="191" customFormat="1" ht="22.5">
      <c r="B284" s="192"/>
      <c r="D284" s="193" t="s">
        <v>146</v>
      </c>
      <c r="E284" s="194" t="s">
        <v>1</v>
      </c>
      <c r="F284" s="195" t="s">
        <v>717</v>
      </c>
      <c r="H284" s="194" t="s">
        <v>1</v>
      </c>
      <c r="L284" s="192"/>
      <c r="M284" s="196"/>
      <c r="N284" s="197"/>
      <c r="O284" s="197"/>
      <c r="P284" s="197"/>
      <c r="Q284" s="197"/>
      <c r="R284" s="197"/>
      <c r="S284" s="197"/>
      <c r="T284" s="198"/>
      <c r="AT284" s="194" t="s">
        <v>146</v>
      </c>
      <c r="AU284" s="194" t="s">
        <v>79</v>
      </c>
      <c r="AV284" s="191" t="s">
        <v>79</v>
      </c>
      <c r="AW284" s="191" t="s">
        <v>28</v>
      </c>
      <c r="AX284" s="191" t="s">
        <v>71</v>
      </c>
      <c r="AY284" s="194" t="s">
        <v>133</v>
      </c>
    </row>
    <row r="285" spans="1:65" s="191" customFormat="1">
      <c r="B285" s="192"/>
      <c r="D285" s="193" t="s">
        <v>146</v>
      </c>
      <c r="E285" s="194" t="s">
        <v>1</v>
      </c>
      <c r="F285" s="195" t="s">
        <v>718</v>
      </c>
      <c r="H285" s="194" t="s">
        <v>1</v>
      </c>
      <c r="L285" s="192"/>
      <c r="M285" s="196"/>
      <c r="N285" s="197"/>
      <c r="O285" s="197"/>
      <c r="P285" s="197"/>
      <c r="Q285" s="197"/>
      <c r="R285" s="197"/>
      <c r="S285" s="197"/>
      <c r="T285" s="198"/>
      <c r="AT285" s="194" t="s">
        <v>146</v>
      </c>
      <c r="AU285" s="194" t="s">
        <v>79</v>
      </c>
      <c r="AV285" s="191" t="s">
        <v>79</v>
      </c>
      <c r="AW285" s="191" t="s">
        <v>28</v>
      </c>
      <c r="AX285" s="191" t="s">
        <v>71</v>
      </c>
      <c r="AY285" s="194" t="s">
        <v>133</v>
      </c>
    </row>
    <row r="286" spans="1:65" s="191" customFormat="1" ht="22.5">
      <c r="B286" s="192"/>
      <c r="D286" s="193" t="s">
        <v>146</v>
      </c>
      <c r="E286" s="194" t="s">
        <v>1</v>
      </c>
      <c r="F286" s="195" t="s">
        <v>719</v>
      </c>
      <c r="H286" s="194" t="s">
        <v>1</v>
      </c>
      <c r="L286" s="192"/>
      <c r="M286" s="196"/>
      <c r="N286" s="197"/>
      <c r="O286" s="197"/>
      <c r="P286" s="197"/>
      <c r="Q286" s="197"/>
      <c r="R286" s="197"/>
      <c r="S286" s="197"/>
      <c r="T286" s="198"/>
      <c r="AT286" s="194" t="s">
        <v>146</v>
      </c>
      <c r="AU286" s="194" t="s">
        <v>79</v>
      </c>
      <c r="AV286" s="191" t="s">
        <v>79</v>
      </c>
      <c r="AW286" s="191" t="s">
        <v>28</v>
      </c>
      <c r="AX286" s="191" t="s">
        <v>71</v>
      </c>
      <c r="AY286" s="194" t="s">
        <v>133</v>
      </c>
    </row>
    <row r="287" spans="1:65" s="191" customFormat="1" ht="22.5">
      <c r="B287" s="192"/>
      <c r="D287" s="193" t="s">
        <v>146</v>
      </c>
      <c r="E287" s="194" t="s">
        <v>1</v>
      </c>
      <c r="F287" s="195" t="s">
        <v>720</v>
      </c>
      <c r="H287" s="194" t="s">
        <v>1</v>
      </c>
      <c r="L287" s="192"/>
      <c r="M287" s="196"/>
      <c r="N287" s="197"/>
      <c r="O287" s="197"/>
      <c r="P287" s="197"/>
      <c r="Q287" s="197"/>
      <c r="R287" s="197"/>
      <c r="S287" s="197"/>
      <c r="T287" s="198"/>
      <c r="AT287" s="194" t="s">
        <v>146</v>
      </c>
      <c r="AU287" s="194" t="s">
        <v>79</v>
      </c>
      <c r="AV287" s="191" t="s">
        <v>79</v>
      </c>
      <c r="AW287" s="191" t="s">
        <v>28</v>
      </c>
      <c r="AX287" s="191" t="s">
        <v>71</v>
      </c>
      <c r="AY287" s="194" t="s">
        <v>133</v>
      </c>
    </row>
    <row r="288" spans="1:65" s="191" customFormat="1">
      <c r="B288" s="192"/>
      <c r="D288" s="193" t="s">
        <v>146</v>
      </c>
      <c r="E288" s="194" t="s">
        <v>1</v>
      </c>
      <c r="F288" s="195" t="s">
        <v>721</v>
      </c>
      <c r="H288" s="194" t="s">
        <v>1</v>
      </c>
      <c r="L288" s="192"/>
      <c r="M288" s="196"/>
      <c r="N288" s="197"/>
      <c r="O288" s="197"/>
      <c r="P288" s="197"/>
      <c r="Q288" s="197"/>
      <c r="R288" s="197"/>
      <c r="S288" s="197"/>
      <c r="T288" s="198"/>
      <c r="AT288" s="194" t="s">
        <v>146</v>
      </c>
      <c r="AU288" s="194" t="s">
        <v>79</v>
      </c>
      <c r="AV288" s="191" t="s">
        <v>79</v>
      </c>
      <c r="AW288" s="191" t="s">
        <v>28</v>
      </c>
      <c r="AX288" s="191" t="s">
        <v>71</v>
      </c>
      <c r="AY288" s="194" t="s">
        <v>133</v>
      </c>
    </row>
    <row r="289" spans="1:65" s="207" customFormat="1">
      <c r="B289" s="208"/>
      <c r="D289" s="193" t="s">
        <v>146</v>
      </c>
      <c r="E289" s="209" t="s">
        <v>1</v>
      </c>
      <c r="F289" s="210" t="s">
        <v>149</v>
      </c>
      <c r="H289" s="211">
        <v>26</v>
      </c>
      <c r="L289" s="208"/>
      <c r="M289" s="212"/>
      <c r="N289" s="213"/>
      <c r="O289" s="213"/>
      <c r="P289" s="213"/>
      <c r="Q289" s="213"/>
      <c r="R289" s="213"/>
      <c r="S289" s="213"/>
      <c r="T289" s="214"/>
      <c r="AT289" s="209" t="s">
        <v>146</v>
      </c>
      <c r="AU289" s="209" t="s">
        <v>79</v>
      </c>
      <c r="AV289" s="207" t="s">
        <v>140</v>
      </c>
      <c r="AW289" s="207" t="s">
        <v>28</v>
      </c>
      <c r="AX289" s="207" t="s">
        <v>79</v>
      </c>
      <c r="AY289" s="209" t="s">
        <v>133</v>
      </c>
    </row>
    <row r="290" spans="1:65" s="94" customFormat="1" ht="16.5" customHeight="1">
      <c r="A290" s="91"/>
      <c r="B290" s="92"/>
      <c r="C290" s="176" t="s">
        <v>392</v>
      </c>
      <c r="D290" s="176" t="s">
        <v>136</v>
      </c>
      <c r="E290" s="177" t="s">
        <v>722</v>
      </c>
      <c r="F290" s="178" t="s">
        <v>723</v>
      </c>
      <c r="G290" s="179" t="s">
        <v>139</v>
      </c>
      <c r="H290" s="180">
        <v>1</v>
      </c>
      <c r="I290" s="181"/>
      <c r="J290" s="182">
        <f>ROUND(I290*H290,2)</f>
        <v>0</v>
      </c>
      <c r="K290" s="183"/>
      <c r="L290" s="92"/>
      <c r="M290" s="184" t="s">
        <v>1</v>
      </c>
      <c r="N290" s="185" t="s">
        <v>36</v>
      </c>
      <c r="O290" s="186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91"/>
      <c r="V290" s="91"/>
      <c r="W290" s="91"/>
      <c r="X290" s="91"/>
      <c r="Y290" s="91"/>
      <c r="Z290" s="91"/>
      <c r="AA290" s="91"/>
      <c r="AB290" s="91"/>
      <c r="AC290" s="91"/>
      <c r="AD290" s="91"/>
      <c r="AE290" s="91"/>
      <c r="AR290" s="189" t="s">
        <v>140</v>
      </c>
      <c r="AT290" s="189" t="s">
        <v>136</v>
      </c>
      <c r="AU290" s="189" t="s">
        <v>79</v>
      </c>
      <c r="AY290" s="83" t="s">
        <v>133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83" t="s">
        <v>79</v>
      </c>
      <c r="BK290" s="190">
        <f>ROUND(I290*H290,2)</f>
        <v>0</v>
      </c>
      <c r="BL290" s="83" t="s">
        <v>140</v>
      </c>
      <c r="BM290" s="189" t="s">
        <v>724</v>
      </c>
    </row>
    <row r="291" spans="1:65" s="199" customFormat="1">
      <c r="B291" s="200"/>
      <c r="D291" s="193" t="s">
        <v>146</v>
      </c>
      <c r="E291" s="201" t="s">
        <v>1</v>
      </c>
      <c r="F291" s="202" t="s">
        <v>725</v>
      </c>
      <c r="H291" s="203">
        <v>1</v>
      </c>
      <c r="L291" s="200"/>
      <c r="M291" s="204"/>
      <c r="N291" s="205"/>
      <c r="O291" s="205"/>
      <c r="P291" s="205"/>
      <c r="Q291" s="205"/>
      <c r="R291" s="205"/>
      <c r="S291" s="205"/>
      <c r="T291" s="206"/>
      <c r="AT291" s="201" t="s">
        <v>146</v>
      </c>
      <c r="AU291" s="201" t="s">
        <v>79</v>
      </c>
      <c r="AV291" s="199" t="s">
        <v>81</v>
      </c>
      <c r="AW291" s="199" t="s">
        <v>28</v>
      </c>
      <c r="AX291" s="199" t="s">
        <v>71</v>
      </c>
      <c r="AY291" s="201" t="s">
        <v>133</v>
      </c>
    </row>
    <row r="292" spans="1:65" s="191" customFormat="1">
      <c r="B292" s="192"/>
      <c r="D292" s="193" t="s">
        <v>146</v>
      </c>
      <c r="E292" s="194" t="s">
        <v>1</v>
      </c>
      <c r="F292" s="195" t="s">
        <v>726</v>
      </c>
      <c r="H292" s="194" t="s">
        <v>1</v>
      </c>
      <c r="L292" s="192"/>
      <c r="M292" s="196"/>
      <c r="N292" s="197"/>
      <c r="O292" s="197"/>
      <c r="P292" s="197"/>
      <c r="Q292" s="197"/>
      <c r="R292" s="197"/>
      <c r="S292" s="197"/>
      <c r="T292" s="198"/>
      <c r="AT292" s="194" t="s">
        <v>146</v>
      </c>
      <c r="AU292" s="194" t="s">
        <v>79</v>
      </c>
      <c r="AV292" s="191" t="s">
        <v>79</v>
      </c>
      <c r="AW292" s="191" t="s">
        <v>28</v>
      </c>
      <c r="AX292" s="191" t="s">
        <v>71</v>
      </c>
      <c r="AY292" s="194" t="s">
        <v>133</v>
      </c>
    </row>
    <row r="293" spans="1:65" s="191" customFormat="1" ht="22.5">
      <c r="B293" s="192"/>
      <c r="D293" s="193" t="s">
        <v>146</v>
      </c>
      <c r="E293" s="194" t="s">
        <v>1</v>
      </c>
      <c r="F293" s="195" t="s">
        <v>727</v>
      </c>
      <c r="H293" s="194" t="s">
        <v>1</v>
      </c>
      <c r="L293" s="192"/>
      <c r="M293" s="196"/>
      <c r="N293" s="197"/>
      <c r="O293" s="197"/>
      <c r="P293" s="197"/>
      <c r="Q293" s="197"/>
      <c r="R293" s="197"/>
      <c r="S293" s="197"/>
      <c r="T293" s="198"/>
      <c r="AT293" s="194" t="s">
        <v>146</v>
      </c>
      <c r="AU293" s="194" t="s">
        <v>79</v>
      </c>
      <c r="AV293" s="191" t="s">
        <v>79</v>
      </c>
      <c r="AW293" s="191" t="s">
        <v>28</v>
      </c>
      <c r="AX293" s="191" t="s">
        <v>71</v>
      </c>
      <c r="AY293" s="194" t="s">
        <v>133</v>
      </c>
    </row>
    <row r="294" spans="1:65" s="191" customFormat="1">
      <c r="B294" s="192"/>
      <c r="D294" s="193" t="s">
        <v>146</v>
      </c>
      <c r="E294" s="194" t="s">
        <v>1</v>
      </c>
      <c r="F294" s="195" t="s">
        <v>728</v>
      </c>
      <c r="H294" s="194" t="s">
        <v>1</v>
      </c>
      <c r="L294" s="192"/>
      <c r="M294" s="196"/>
      <c r="N294" s="197"/>
      <c r="O294" s="197"/>
      <c r="P294" s="197"/>
      <c r="Q294" s="197"/>
      <c r="R294" s="197"/>
      <c r="S294" s="197"/>
      <c r="T294" s="198"/>
      <c r="AT294" s="194" t="s">
        <v>146</v>
      </c>
      <c r="AU294" s="194" t="s">
        <v>79</v>
      </c>
      <c r="AV294" s="191" t="s">
        <v>79</v>
      </c>
      <c r="AW294" s="191" t="s">
        <v>28</v>
      </c>
      <c r="AX294" s="191" t="s">
        <v>71</v>
      </c>
      <c r="AY294" s="194" t="s">
        <v>133</v>
      </c>
    </row>
    <row r="295" spans="1:65" s="191" customFormat="1" ht="22.5">
      <c r="B295" s="192"/>
      <c r="D295" s="193" t="s">
        <v>146</v>
      </c>
      <c r="E295" s="194" t="s">
        <v>1</v>
      </c>
      <c r="F295" s="195" t="s">
        <v>719</v>
      </c>
      <c r="H295" s="194" t="s">
        <v>1</v>
      </c>
      <c r="L295" s="192"/>
      <c r="M295" s="196"/>
      <c r="N295" s="197"/>
      <c r="O295" s="197"/>
      <c r="P295" s="197"/>
      <c r="Q295" s="197"/>
      <c r="R295" s="197"/>
      <c r="S295" s="197"/>
      <c r="T295" s="198"/>
      <c r="AT295" s="194" t="s">
        <v>146</v>
      </c>
      <c r="AU295" s="194" t="s">
        <v>79</v>
      </c>
      <c r="AV295" s="191" t="s">
        <v>79</v>
      </c>
      <c r="AW295" s="191" t="s">
        <v>28</v>
      </c>
      <c r="AX295" s="191" t="s">
        <v>71</v>
      </c>
      <c r="AY295" s="194" t="s">
        <v>133</v>
      </c>
    </row>
    <row r="296" spans="1:65" s="191" customFormat="1" ht="22.5">
      <c r="B296" s="192"/>
      <c r="D296" s="193" t="s">
        <v>146</v>
      </c>
      <c r="E296" s="194" t="s">
        <v>1</v>
      </c>
      <c r="F296" s="195" t="s">
        <v>720</v>
      </c>
      <c r="H296" s="194" t="s">
        <v>1</v>
      </c>
      <c r="L296" s="192"/>
      <c r="M296" s="196"/>
      <c r="N296" s="197"/>
      <c r="O296" s="197"/>
      <c r="P296" s="197"/>
      <c r="Q296" s="197"/>
      <c r="R296" s="197"/>
      <c r="S296" s="197"/>
      <c r="T296" s="198"/>
      <c r="AT296" s="194" t="s">
        <v>146</v>
      </c>
      <c r="AU296" s="194" t="s">
        <v>79</v>
      </c>
      <c r="AV296" s="191" t="s">
        <v>79</v>
      </c>
      <c r="AW296" s="191" t="s">
        <v>28</v>
      </c>
      <c r="AX296" s="191" t="s">
        <v>71</v>
      </c>
      <c r="AY296" s="194" t="s">
        <v>133</v>
      </c>
    </row>
    <row r="297" spans="1:65" s="191" customFormat="1">
      <c r="B297" s="192"/>
      <c r="D297" s="193" t="s">
        <v>146</v>
      </c>
      <c r="E297" s="194" t="s">
        <v>1</v>
      </c>
      <c r="F297" s="195" t="s">
        <v>721</v>
      </c>
      <c r="H297" s="194" t="s">
        <v>1</v>
      </c>
      <c r="L297" s="192"/>
      <c r="M297" s="196"/>
      <c r="N297" s="197"/>
      <c r="O297" s="197"/>
      <c r="P297" s="197"/>
      <c r="Q297" s="197"/>
      <c r="R297" s="197"/>
      <c r="S297" s="197"/>
      <c r="T297" s="198"/>
      <c r="AT297" s="194" t="s">
        <v>146</v>
      </c>
      <c r="AU297" s="194" t="s">
        <v>79</v>
      </c>
      <c r="AV297" s="191" t="s">
        <v>79</v>
      </c>
      <c r="AW297" s="191" t="s">
        <v>28</v>
      </c>
      <c r="AX297" s="191" t="s">
        <v>71</v>
      </c>
      <c r="AY297" s="194" t="s">
        <v>133</v>
      </c>
    </row>
    <row r="298" spans="1:65" s="207" customFormat="1">
      <c r="B298" s="208"/>
      <c r="D298" s="193" t="s">
        <v>146</v>
      </c>
      <c r="E298" s="209" t="s">
        <v>1</v>
      </c>
      <c r="F298" s="210" t="s">
        <v>149</v>
      </c>
      <c r="H298" s="211">
        <v>1</v>
      </c>
      <c r="L298" s="208"/>
      <c r="M298" s="212"/>
      <c r="N298" s="213"/>
      <c r="O298" s="213"/>
      <c r="P298" s="213"/>
      <c r="Q298" s="213"/>
      <c r="R298" s="213"/>
      <c r="S298" s="213"/>
      <c r="T298" s="214"/>
      <c r="AT298" s="209" t="s">
        <v>146</v>
      </c>
      <c r="AU298" s="209" t="s">
        <v>79</v>
      </c>
      <c r="AV298" s="207" t="s">
        <v>140</v>
      </c>
      <c r="AW298" s="207" t="s">
        <v>28</v>
      </c>
      <c r="AX298" s="207" t="s">
        <v>79</v>
      </c>
      <c r="AY298" s="209" t="s">
        <v>133</v>
      </c>
    </row>
    <row r="299" spans="1:65" s="163" customFormat="1" ht="25.9" customHeight="1">
      <c r="B299" s="164"/>
      <c r="D299" s="165" t="s">
        <v>70</v>
      </c>
      <c r="E299" s="166" t="s">
        <v>729</v>
      </c>
      <c r="F299" s="166" t="s">
        <v>730</v>
      </c>
      <c r="J299" s="167">
        <f>BK299</f>
        <v>0</v>
      </c>
      <c r="L299" s="164"/>
      <c r="M299" s="168"/>
      <c r="N299" s="169"/>
      <c r="O299" s="169"/>
      <c r="P299" s="170">
        <f>SUM(P300:P324)</f>
        <v>0</v>
      </c>
      <c r="Q299" s="169"/>
      <c r="R299" s="170">
        <f>SUM(R300:R324)</f>
        <v>0</v>
      </c>
      <c r="S299" s="169"/>
      <c r="T299" s="171">
        <f>SUM(T300:T324)</f>
        <v>0</v>
      </c>
      <c r="AR299" s="165" t="s">
        <v>81</v>
      </c>
      <c r="AT299" s="172" t="s">
        <v>70</v>
      </c>
      <c r="AU299" s="172" t="s">
        <v>71</v>
      </c>
      <c r="AY299" s="165" t="s">
        <v>133</v>
      </c>
      <c r="BK299" s="173">
        <f>SUM(BK300:BK324)</f>
        <v>0</v>
      </c>
    </row>
    <row r="300" spans="1:65" s="94" customFormat="1" ht="21.75" customHeight="1">
      <c r="A300" s="91"/>
      <c r="B300" s="92"/>
      <c r="C300" s="176" t="s">
        <v>397</v>
      </c>
      <c r="D300" s="176" t="s">
        <v>136</v>
      </c>
      <c r="E300" s="177" t="s">
        <v>731</v>
      </c>
      <c r="F300" s="178" t="s">
        <v>732</v>
      </c>
      <c r="G300" s="179" t="s">
        <v>371</v>
      </c>
      <c r="H300" s="180">
        <v>36.5</v>
      </c>
      <c r="I300" s="181"/>
      <c r="J300" s="182">
        <f>ROUND(I300*H300,2)</f>
        <v>0</v>
      </c>
      <c r="K300" s="183"/>
      <c r="L300" s="92"/>
      <c r="M300" s="184" t="s">
        <v>1</v>
      </c>
      <c r="N300" s="185" t="s">
        <v>36</v>
      </c>
      <c r="O300" s="186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91"/>
      <c r="V300" s="91"/>
      <c r="W300" s="91"/>
      <c r="X300" s="91"/>
      <c r="Y300" s="91"/>
      <c r="Z300" s="91"/>
      <c r="AA300" s="91"/>
      <c r="AB300" s="91"/>
      <c r="AC300" s="91"/>
      <c r="AD300" s="91"/>
      <c r="AE300" s="91"/>
      <c r="AR300" s="189" t="s">
        <v>221</v>
      </c>
      <c r="AT300" s="189" t="s">
        <v>136</v>
      </c>
      <c r="AU300" s="189" t="s">
        <v>79</v>
      </c>
      <c r="AY300" s="83" t="s">
        <v>133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83" t="s">
        <v>79</v>
      </c>
      <c r="BK300" s="190">
        <f>ROUND(I300*H300,2)</f>
        <v>0</v>
      </c>
      <c r="BL300" s="83" t="s">
        <v>221</v>
      </c>
      <c r="BM300" s="189" t="s">
        <v>733</v>
      </c>
    </row>
    <row r="301" spans="1:65" s="199" customFormat="1">
      <c r="B301" s="200"/>
      <c r="D301" s="193" t="s">
        <v>146</v>
      </c>
      <c r="E301" s="201" t="s">
        <v>1</v>
      </c>
      <c r="F301" s="202" t="s">
        <v>734</v>
      </c>
      <c r="H301" s="203">
        <v>37.4</v>
      </c>
      <c r="L301" s="200"/>
      <c r="M301" s="204"/>
      <c r="N301" s="205"/>
      <c r="O301" s="205"/>
      <c r="P301" s="205"/>
      <c r="Q301" s="205"/>
      <c r="R301" s="205"/>
      <c r="S301" s="205"/>
      <c r="T301" s="206"/>
      <c r="AT301" s="201" t="s">
        <v>146</v>
      </c>
      <c r="AU301" s="201" t="s">
        <v>79</v>
      </c>
      <c r="AV301" s="199" t="s">
        <v>81</v>
      </c>
      <c r="AW301" s="199" t="s">
        <v>28</v>
      </c>
      <c r="AX301" s="199" t="s">
        <v>71</v>
      </c>
      <c r="AY301" s="201" t="s">
        <v>133</v>
      </c>
    </row>
    <row r="302" spans="1:65" s="199" customFormat="1">
      <c r="B302" s="200"/>
      <c r="D302" s="193" t="s">
        <v>146</v>
      </c>
      <c r="E302" s="201" t="s">
        <v>1</v>
      </c>
      <c r="F302" s="202" t="s">
        <v>735</v>
      </c>
      <c r="H302" s="203">
        <v>-0.9</v>
      </c>
      <c r="L302" s="200"/>
      <c r="M302" s="204"/>
      <c r="N302" s="205"/>
      <c r="O302" s="205"/>
      <c r="P302" s="205"/>
      <c r="Q302" s="205"/>
      <c r="R302" s="205"/>
      <c r="S302" s="205"/>
      <c r="T302" s="206"/>
      <c r="AT302" s="201" t="s">
        <v>146</v>
      </c>
      <c r="AU302" s="201" t="s">
        <v>79</v>
      </c>
      <c r="AV302" s="199" t="s">
        <v>81</v>
      </c>
      <c r="AW302" s="199" t="s">
        <v>28</v>
      </c>
      <c r="AX302" s="199" t="s">
        <v>71</v>
      </c>
      <c r="AY302" s="201" t="s">
        <v>133</v>
      </c>
    </row>
    <row r="303" spans="1:65" s="207" customFormat="1">
      <c r="B303" s="208"/>
      <c r="D303" s="193" t="s">
        <v>146</v>
      </c>
      <c r="E303" s="209" t="s">
        <v>1</v>
      </c>
      <c r="F303" s="210" t="s">
        <v>149</v>
      </c>
      <c r="H303" s="211">
        <v>36.5</v>
      </c>
      <c r="L303" s="208"/>
      <c r="M303" s="212"/>
      <c r="N303" s="213"/>
      <c r="O303" s="213"/>
      <c r="P303" s="213"/>
      <c r="Q303" s="213"/>
      <c r="R303" s="213"/>
      <c r="S303" s="213"/>
      <c r="T303" s="214"/>
      <c r="AT303" s="209" t="s">
        <v>146</v>
      </c>
      <c r="AU303" s="209" t="s">
        <v>79</v>
      </c>
      <c r="AV303" s="207" t="s">
        <v>140</v>
      </c>
      <c r="AW303" s="207" t="s">
        <v>28</v>
      </c>
      <c r="AX303" s="207" t="s">
        <v>79</v>
      </c>
      <c r="AY303" s="209" t="s">
        <v>133</v>
      </c>
    </row>
    <row r="304" spans="1:65" s="94" customFormat="1" ht="21.75" customHeight="1">
      <c r="A304" s="91"/>
      <c r="B304" s="92"/>
      <c r="C304" s="176" t="s">
        <v>403</v>
      </c>
      <c r="D304" s="176" t="s">
        <v>136</v>
      </c>
      <c r="E304" s="177" t="s">
        <v>736</v>
      </c>
      <c r="F304" s="178" t="s">
        <v>737</v>
      </c>
      <c r="G304" s="179" t="s">
        <v>371</v>
      </c>
      <c r="H304" s="180">
        <v>36.5</v>
      </c>
      <c r="I304" s="181"/>
      <c r="J304" s="182">
        <f>ROUND(I304*H304,2)</f>
        <v>0</v>
      </c>
      <c r="K304" s="183"/>
      <c r="L304" s="92"/>
      <c r="M304" s="184" t="s">
        <v>1</v>
      </c>
      <c r="N304" s="185" t="s">
        <v>36</v>
      </c>
      <c r="O304" s="186"/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91"/>
      <c r="V304" s="91"/>
      <c r="W304" s="91"/>
      <c r="X304" s="91"/>
      <c r="Y304" s="91"/>
      <c r="Z304" s="91"/>
      <c r="AA304" s="91"/>
      <c r="AB304" s="91"/>
      <c r="AC304" s="91"/>
      <c r="AD304" s="91"/>
      <c r="AE304" s="91"/>
      <c r="AR304" s="189" t="s">
        <v>221</v>
      </c>
      <c r="AT304" s="189" t="s">
        <v>136</v>
      </c>
      <c r="AU304" s="189" t="s">
        <v>79</v>
      </c>
      <c r="AY304" s="83" t="s">
        <v>133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83" t="s">
        <v>79</v>
      </c>
      <c r="BK304" s="190">
        <f>ROUND(I304*H304,2)</f>
        <v>0</v>
      </c>
      <c r="BL304" s="83" t="s">
        <v>221</v>
      </c>
      <c r="BM304" s="189" t="s">
        <v>738</v>
      </c>
    </row>
    <row r="305" spans="1:65" s="199" customFormat="1">
      <c r="B305" s="200"/>
      <c r="D305" s="193" t="s">
        <v>146</v>
      </c>
      <c r="E305" s="201" t="s">
        <v>1</v>
      </c>
      <c r="F305" s="202" t="s">
        <v>734</v>
      </c>
      <c r="H305" s="203">
        <v>37.4</v>
      </c>
      <c r="L305" s="200"/>
      <c r="M305" s="204"/>
      <c r="N305" s="205"/>
      <c r="O305" s="205"/>
      <c r="P305" s="205"/>
      <c r="Q305" s="205"/>
      <c r="R305" s="205"/>
      <c r="S305" s="205"/>
      <c r="T305" s="206"/>
      <c r="AT305" s="201" t="s">
        <v>146</v>
      </c>
      <c r="AU305" s="201" t="s">
        <v>79</v>
      </c>
      <c r="AV305" s="199" t="s">
        <v>81</v>
      </c>
      <c r="AW305" s="199" t="s">
        <v>28</v>
      </c>
      <c r="AX305" s="199" t="s">
        <v>71</v>
      </c>
      <c r="AY305" s="201" t="s">
        <v>133</v>
      </c>
    </row>
    <row r="306" spans="1:65" s="199" customFormat="1">
      <c r="B306" s="200"/>
      <c r="D306" s="193" t="s">
        <v>146</v>
      </c>
      <c r="E306" s="201" t="s">
        <v>1</v>
      </c>
      <c r="F306" s="202" t="s">
        <v>735</v>
      </c>
      <c r="H306" s="203">
        <v>-0.9</v>
      </c>
      <c r="L306" s="200"/>
      <c r="M306" s="204"/>
      <c r="N306" s="205"/>
      <c r="O306" s="205"/>
      <c r="P306" s="205"/>
      <c r="Q306" s="205"/>
      <c r="R306" s="205"/>
      <c r="S306" s="205"/>
      <c r="T306" s="206"/>
      <c r="AT306" s="201" t="s">
        <v>146</v>
      </c>
      <c r="AU306" s="201" t="s">
        <v>79</v>
      </c>
      <c r="AV306" s="199" t="s">
        <v>81</v>
      </c>
      <c r="AW306" s="199" t="s">
        <v>28</v>
      </c>
      <c r="AX306" s="199" t="s">
        <v>71</v>
      </c>
      <c r="AY306" s="201" t="s">
        <v>133</v>
      </c>
    </row>
    <row r="307" spans="1:65" s="207" customFormat="1">
      <c r="B307" s="208"/>
      <c r="D307" s="193" t="s">
        <v>146</v>
      </c>
      <c r="E307" s="209" t="s">
        <v>1</v>
      </c>
      <c r="F307" s="210" t="s">
        <v>149</v>
      </c>
      <c r="H307" s="211">
        <v>36.5</v>
      </c>
      <c r="L307" s="208"/>
      <c r="M307" s="212"/>
      <c r="N307" s="213"/>
      <c r="O307" s="213"/>
      <c r="P307" s="213"/>
      <c r="Q307" s="213"/>
      <c r="R307" s="213"/>
      <c r="S307" s="213"/>
      <c r="T307" s="214"/>
      <c r="AT307" s="209" t="s">
        <v>146</v>
      </c>
      <c r="AU307" s="209" t="s">
        <v>79</v>
      </c>
      <c r="AV307" s="207" t="s">
        <v>140</v>
      </c>
      <c r="AW307" s="207" t="s">
        <v>28</v>
      </c>
      <c r="AX307" s="207" t="s">
        <v>79</v>
      </c>
      <c r="AY307" s="209" t="s">
        <v>133</v>
      </c>
    </row>
    <row r="308" spans="1:65" s="94" customFormat="1" ht="21.75" customHeight="1">
      <c r="A308" s="91"/>
      <c r="B308" s="92"/>
      <c r="C308" s="176" t="s">
        <v>410</v>
      </c>
      <c r="D308" s="176" t="s">
        <v>136</v>
      </c>
      <c r="E308" s="177" t="s">
        <v>739</v>
      </c>
      <c r="F308" s="178" t="s">
        <v>740</v>
      </c>
      <c r="G308" s="179" t="s">
        <v>157</v>
      </c>
      <c r="H308" s="180">
        <v>72.149000000000001</v>
      </c>
      <c r="I308" s="181"/>
      <c r="J308" s="182">
        <f>ROUND(I308*H308,2)</f>
        <v>0</v>
      </c>
      <c r="K308" s="183"/>
      <c r="L308" s="92"/>
      <c r="M308" s="184" t="s">
        <v>1</v>
      </c>
      <c r="N308" s="185" t="s">
        <v>36</v>
      </c>
      <c r="O308" s="186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91"/>
      <c r="V308" s="91"/>
      <c r="W308" s="91"/>
      <c r="X308" s="91"/>
      <c r="Y308" s="91"/>
      <c r="Z308" s="91"/>
      <c r="AA308" s="91"/>
      <c r="AB308" s="91"/>
      <c r="AC308" s="91"/>
      <c r="AD308" s="91"/>
      <c r="AE308" s="91"/>
      <c r="AR308" s="189" t="s">
        <v>221</v>
      </c>
      <c r="AT308" s="189" t="s">
        <v>136</v>
      </c>
      <c r="AU308" s="189" t="s">
        <v>79</v>
      </c>
      <c r="AY308" s="83" t="s">
        <v>133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83" t="s">
        <v>79</v>
      </c>
      <c r="BK308" s="190">
        <f>ROUND(I308*H308,2)</f>
        <v>0</v>
      </c>
      <c r="BL308" s="83" t="s">
        <v>221</v>
      </c>
      <c r="BM308" s="189" t="s">
        <v>741</v>
      </c>
    </row>
    <row r="309" spans="1:65" s="199" customFormat="1">
      <c r="B309" s="200"/>
      <c r="D309" s="193" t="s">
        <v>146</v>
      </c>
      <c r="E309" s="201" t="s">
        <v>1</v>
      </c>
      <c r="F309" s="202" t="s">
        <v>551</v>
      </c>
      <c r="H309" s="203">
        <v>72.149000000000001</v>
      </c>
      <c r="L309" s="200"/>
      <c r="M309" s="204"/>
      <c r="N309" s="205"/>
      <c r="O309" s="205"/>
      <c r="P309" s="205"/>
      <c r="Q309" s="205"/>
      <c r="R309" s="205"/>
      <c r="S309" s="205"/>
      <c r="T309" s="206"/>
      <c r="AT309" s="201" t="s">
        <v>146</v>
      </c>
      <c r="AU309" s="201" t="s">
        <v>79</v>
      </c>
      <c r="AV309" s="199" t="s">
        <v>81</v>
      </c>
      <c r="AW309" s="199" t="s">
        <v>28</v>
      </c>
      <c r="AX309" s="199" t="s">
        <v>71</v>
      </c>
      <c r="AY309" s="201" t="s">
        <v>133</v>
      </c>
    </row>
    <row r="310" spans="1:65" s="207" customFormat="1">
      <c r="B310" s="208"/>
      <c r="D310" s="193" t="s">
        <v>146</v>
      </c>
      <c r="E310" s="209" t="s">
        <v>1</v>
      </c>
      <c r="F310" s="210" t="s">
        <v>149</v>
      </c>
      <c r="H310" s="211">
        <v>72.149000000000001</v>
      </c>
      <c r="L310" s="208"/>
      <c r="M310" s="212"/>
      <c r="N310" s="213"/>
      <c r="O310" s="213"/>
      <c r="P310" s="213"/>
      <c r="Q310" s="213"/>
      <c r="R310" s="213"/>
      <c r="S310" s="213"/>
      <c r="T310" s="214"/>
      <c r="AT310" s="209" t="s">
        <v>146</v>
      </c>
      <c r="AU310" s="209" t="s">
        <v>79</v>
      </c>
      <c r="AV310" s="207" t="s">
        <v>140</v>
      </c>
      <c r="AW310" s="207" t="s">
        <v>28</v>
      </c>
      <c r="AX310" s="207" t="s">
        <v>79</v>
      </c>
      <c r="AY310" s="209" t="s">
        <v>133</v>
      </c>
    </row>
    <row r="311" spans="1:65" s="94" customFormat="1" ht="33" customHeight="1">
      <c r="A311" s="91"/>
      <c r="B311" s="92"/>
      <c r="C311" s="176" t="s">
        <v>417</v>
      </c>
      <c r="D311" s="176" t="s">
        <v>136</v>
      </c>
      <c r="E311" s="177" t="s">
        <v>742</v>
      </c>
      <c r="F311" s="178" t="s">
        <v>743</v>
      </c>
      <c r="G311" s="179" t="s">
        <v>157</v>
      </c>
      <c r="H311" s="180">
        <v>72.149000000000001</v>
      </c>
      <c r="I311" s="181"/>
      <c r="J311" s="182">
        <f>ROUND(I311*H311,2)</f>
        <v>0</v>
      </c>
      <c r="K311" s="183"/>
      <c r="L311" s="92"/>
      <c r="M311" s="184" t="s">
        <v>1</v>
      </c>
      <c r="N311" s="185" t="s">
        <v>36</v>
      </c>
      <c r="O311" s="186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91"/>
      <c r="V311" s="91"/>
      <c r="W311" s="91"/>
      <c r="X311" s="91"/>
      <c r="Y311" s="91"/>
      <c r="Z311" s="91"/>
      <c r="AA311" s="91"/>
      <c r="AB311" s="91"/>
      <c r="AC311" s="91"/>
      <c r="AD311" s="91"/>
      <c r="AE311" s="91"/>
      <c r="AR311" s="189" t="s">
        <v>221</v>
      </c>
      <c r="AT311" s="189" t="s">
        <v>136</v>
      </c>
      <c r="AU311" s="189" t="s">
        <v>79</v>
      </c>
      <c r="AY311" s="83" t="s">
        <v>133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83" t="s">
        <v>79</v>
      </c>
      <c r="BK311" s="190">
        <f>ROUND(I311*H311,2)</f>
        <v>0</v>
      </c>
      <c r="BL311" s="83" t="s">
        <v>221</v>
      </c>
      <c r="BM311" s="189" t="s">
        <v>744</v>
      </c>
    </row>
    <row r="312" spans="1:65" s="199" customFormat="1">
      <c r="B312" s="200"/>
      <c r="D312" s="193" t="s">
        <v>146</v>
      </c>
      <c r="E312" s="201" t="s">
        <v>1</v>
      </c>
      <c r="F312" s="202" t="s">
        <v>551</v>
      </c>
      <c r="H312" s="203">
        <v>72.149000000000001</v>
      </c>
      <c r="L312" s="200"/>
      <c r="M312" s="204"/>
      <c r="N312" s="205"/>
      <c r="O312" s="205"/>
      <c r="P312" s="205"/>
      <c r="Q312" s="205"/>
      <c r="R312" s="205"/>
      <c r="S312" s="205"/>
      <c r="T312" s="206"/>
      <c r="AT312" s="201" t="s">
        <v>146</v>
      </c>
      <c r="AU312" s="201" t="s">
        <v>79</v>
      </c>
      <c r="AV312" s="199" t="s">
        <v>81</v>
      </c>
      <c r="AW312" s="199" t="s">
        <v>28</v>
      </c>
      <c r="AX312" s="199" t="s">
        <v>71</v>
      </c>
      <c r="AY312" s="201" t="s">
        <v>133</v>
      </c>
    </row>
    <row r="313" spans="1:65" s="207" customFormat="1">
      <c r="B313" s="208"/>
      <c r="D313" s="193" t="s">
        <v>146</v>
      </c>
      <c r="E313" s="209" t="s">
        <v>1</v>
      </c>
      <c r="F313" s="210" t="s">
        <v>149</v>
      </c>
      <c r="H313" s="211">
        <v>72.149000000000001</v>
      </c>
      <c r="L313" s="208"/>
      <c r="M313" s="212"/>
      <c r="N313" s="213"/>
      <c r="O313" s="213"/>
      <c r="P313" s="213"/>
      <c r="Q313" s="213"/>
      <c r="R313" s="213"/>
      <c r="S313" s="213"/>
      <c r="T313" s="214"/>
      <c r="AT313" s="209" t="s">
        <v>146</v>
      </c>
      <c r="AU313" s="209" t="s">
        <v>79</v>
      </c>
      <c r="AV313" s="207" t="s">
        <v>140</v>
      </c>
      <c r="AW313" s="207" t="s">
        <v>28</v>
      </c>
      <c r="AX313" s="207" t="s">
        <v>79</v>
      </c>
      <c r="AY313" s="209" t="s">
        <v>133</v>
      </c>
    </row>
    <row r="314" spans="1:65" s="94" customFormat="1" ht="21.75" customHeight="1">
      <c r="A314" s="91"/>
      <c r="B314" s="92"/>
      <c r="C314" s="176" t="s">
        <v>421</v>
      </c>
      <c r="D314" s="176" t="s">
        <v>136</v>
      </c>
      <c r="E314" s="177" t="s">
        <v>745</v>
      </c>
      <c r="F314" s="178" t="s">
        <v>746</v>
      </c>
      <c r="G314" s="179" t="s">
        <v>371</v>
      </c>
      <c r="H314" s="180">
        <v>37.479999999999997</v>
      </c>
      <c r="I314" s="181"/>
      <c r="J314" s="182">
        <f>ROUND(I314*H314,2)</f>
        <v>0</v>
      </c>
      <c r="K314" s="183"/>
      <c r="L314" s="92"/>
      <c r="M314" s="184" t="s">
        <v>1</v>
      </c>
      <c r="N314" s="185" t="s">
        <v>36</v>
      </c>
      <c r="O314" s="186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91"/>
      <c r="V314" s="91"/>
      <c r="W314" s="91"/>
      <c r="X314" s="91"/>
      <c r="Y314" s="91"/>
      <c r="Z314" s="91"/>
      <c r="AA314" s="91"/>
      <c r="AB314" s="91"/>
      <c r="AC314" s="91"/>
      <c r="AD314" s="91"/>
      <c r="AE314" s="91"/>
      <c r="AR314" s="189" t="s">
        <v>221</v>
      </c>
      <c r="AT314" s="189" t="s">
        <v>136</v>
      </c>
      <c r="AU314" s="189" t="s">
        <v>79</v>
      </c>
      <c r="AY314" s="83" t="s">
        <v>133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83" t="s">
        <v>79</v>
      </c>
      <c r="BK314" s="190">
        <f>ROUND(I314*H314,2)</f>
        <v>0</v>
      </c>
      <c r="BL314" s="83" t="s">
        <v>221</v>
      </c>
      <c r="BM314" s="189" t="s">
        <v>747</v>
      </c>
    </row>
    <row r="315" spans="1:65" s="199" customFormat="1">
      <c r="B315" s="200"/>
      <c r="D315" s="193" t="s">
        <v>146</v>
      </c>
      <c r="E315" s="201" t="s">
        <v>1</v>
      </c>
      <c r="F315" s="202" t="s">
        <v>748</v>
      </c>
      <c r="H315" s="203">
        <v>37.479999999999997</v>
      </c>
      <c r="L315" s="200"/>
      <c r="M315" s="204"/>
      <c r="N315" s="205"/>
      <c r="O315" s="205"/>
      <c r="P315" s="205"/>
      <c r="Q315" s="205"/>
      <c r="R315" s="205"/>
      <c r="S315" s="205"/>
      <c r="T315" s="206"/>
      <c r="AT315" s="201" t="s">
        <v>146</v>
      </c>
      <c r="AU315" s="201" t="s">
        <v>79</v>
      </c>
      <c r="AV315" s="199" t="s">
        <v>81</v>
      </c>
      <c r="AW315" s="199" t="s">
        <v>28</v>
      </c>
      <c r="AX315" s="199" t="s">
        <v>71</v>
      </c>
      <c r="AY315" s="201" t="s">
        <v>133</v>
      </c>
    </row>
    <row r="316" spans="1:65" s="207" customFormat="1">
      <c r="B316" s="208"/>
      <c r="D316" s="193" t="s">
        <v>146</v>
      </c>
      <c r="E316" s="209" t="s">
        <v>1</v>
      </c>
      <c r="F316" s="210" t="s">
        <v>149</v>
      </c>
      <c r="H316" s="211">
        <v>37.479999999999997</v>
      </c>
      <c r="L316" s="208"/>
      <c r="M316" s="212"/>
      <c r="N316" s="213"/>
      <c r="O316" s="213"/>
      <c r="P316" s="213"/>
      <c r="Q316" s="213"/>
      <c r="R316" s="213"/>
      <c r="S316" s="213"/>
      <c r="T316" s="214"/>
      <c r="AT316" s="209" t="s">
        <v>146</v>
      </c>
      <c r="AU316" s="209" t="s">
        <v>79</v>
      </c>
      <c r="AV316" s="207" t="s">
        <v>140</v>
      </c>
      <c r="AW316" s="207" t="s">
        <v>28</v>
      </c>
      <c r="AX316" s="207" t="s">
        <v>79</v>
      </c>
      <c r="AY316" s="209" t="s">
        <v>133</v>
      </c>
    </row>
    <row r="317" spans="1:65" s="94" customFormat="1" ht="21.75" customHeight="1">
      <c r="A317" s="91"/>
      <c r="B317" s="92"/>
      <c r="C317" s="176" t="s">
        <v>426</v>
      </c>
      <c r="D317" s="176" t="s">
        <v>136</v>
      </c>
      <c r="E317" s="177" t="s">
        <v>749</v>
      </c>
      <c r="F317" s="178" t="s">
        <v>750</v>
      </c>
      <c r="G317" s="179" t="s">
        <v>371</v>
      </c>
      <c r="H317" s="180">
        <v>41.93</v>
      </c>
      <c r="I317" s="181"/>
      <c r="J317" s="182">
        <f>ROUND(I317*H317,2)</f>
        <v>0</v>
      </c>
      <c r="K317" s="183"/>
      <c r="L317" s="92"/>
      <c r="M317" s="184" t="s">
        <v>1</v>
      </c>
      <c r="N317" s="185" t="s">
        <v>36</v>
      </c>
      <c r="O317" s="186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91"/>
      <c r="V317" s="91"/>
      <c r="W317" s="91"/>
      <c r="X317" s="91"/>
      <c r="Y317" s="91"/>
      <c r="Z317" s="91"/>
      <c r="AA317" s="91"/>
      <c r="AB317" s="91"/>
      <c r="AC317" s="91"/>
      <c r="AD317" s="91"/>
      <c r="AE317" s="91"/>
      <c r="AR317" s="189" t="s">
        <v>221</v>
      </c>
      <c r="AT317" s="189" t="s">
        <v>136</v>
      </c>
      <c r="AU317" s="189" t="s">
        <v>79</v>
      </c>
      <c r="AY317" s="83" t="s">
        <v>133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83" t="s">
        <v>79</v>
      </c>
      <c r="BK317" s="190">
        <f>ROUND(I317*H317,2)</f>
        <v>0</v>
      </c>
      <c r="BL317" s="83" t="s">
        <v>221</v>
      </c>
      <c r="BM317" s="189" t="s">
        <v>751</v>
      </c>
    </row>
    <row r="318" spans="1:65" s="199" customFormat="1">
      <c r="B318" s="200"/>
      <c r="D318" s="193" t="s">
        <v>146</v>
      </c>
      <c r="E318" s="201" t="s">
        <v>1</v>
      </c>
      <c r="F318" s="202" t="s">
        <v>752</v>
      </c>
      <c r="H318" s="203">
        <v>43.01</v>
      </c>
      <c r="L318" s="200"/>
      <c r="M318" s="204"/>
      <c r="N318" s="205"/>
      <c r="O318" s="205"/>
      <c r="P318" s="205"/>
      <c r="Q318" s="205"/>
      <c r="R318" s="205"/>
      <c r="S318" s="205"/>
      <c r="T318" s="206"/>
      <c r="AT318" s="201" t="s">
        <v>146</v>
      </c>
      <c r="AU318" s="201" t="s">
        <v>79</v>
      </c>
      <c r="AV318" s="199" t="s">
        <v>81</v>
      </c>
      <c r="AW318" s="199" t="s">
        <v>28</v>
      </c>
      <c r="AX318" s="199" t="s">
        <v>71</v>
      </c>
      <c r="AY318" s="201" t="s">
        <v>133</v>
      </c>
    </row>
    <row r="319" spans="1:65" s="199" customFormat="1">
      <c r="B319" s="200"/>
      <c r="D319" s="193" t="s">
        <v>146</v>
      </c>
      <c r="E319" s="201" t="s">
        <v>1</v>
      </c>
      <c r="F319" s="202" t="s">
        <v>753</v>
      </c>
      <c r="H319" s="203">
        <v>-1.08</v>
      </c>
      <c r="L319" s="200"/>
      <c r="M319" s="204"/>
      <c r="N319" s="205"/>
      <c r="O319" s="205"/>
      <c r="P319" s="205"/>
      <c r="Q319" s="205"/>
      <c r="R319" s="205"/>
      <c r="S319" s="205"/>
      <c r="T319" s="206"/>
      <c r="AT319" s="201" t="s">
        <v>146</v>
      </c>
      <c r="AU319" s="201" t="s">
        <v>79</v>
      </c>
      <c r="AV319" s="199" t="s">
        <v>81</v>
      </c>
      <c r="AW319" s="199" t="s">
        <v>28</v>
      </c>
      <c r="AX319" s="199" t="s">
        <v>71</v>
      </c>
      <c r="AY319" s="201" t="s">
        <v>133</v>
      </c>
    </row>
    <row r="320" spans="1:65" s="207" customFormat="1">
      <c r="B320" s="208"/>
      <c r="D320" s="193" t="s">
        <v>146</v>
      </c>
      <c r="E320" s="209" t="s">
        <v>1</v>
      </c>
      <c r="F320" s="210" t="s">
        <v>149</v>
      </c>
      <c r="H320" s="211">
        <v>41.93</v>
      </c>
      <c r="L320" s="208"/>
      <c r="M320" s="212"/>
      <c r="N320" s="213"/>
      <c r="O320" s="213"/>
      <c r="P320" s="213"/>
      <c r="Q320" s="213"/>
      <c r="R320" s="213"/>
      <c r="S320" s="213"/>
      <c r="T320" s="214"/>
      <c r="AT320" s="209" t="s">
        <v>146</v>
      </c>
      <c r="AU320" s="209" t="s">
        <v>79</v>
      </c>
      <c r="AV320" s="207" t="s">
        <v>140</v>
      </c>
      <c r="AW320" s="207" t="s">
        <v>28</v>
      </c>
      <c r="AX320" s="207" t="s">
        <v>79</v>
      </c>
      <c r="AY320" s="209" t="s">
        <v>133</v>
      </c>
    </row>
    <row r="321" spans="1:65" s="94" customFormat="1" ht="33" customHeight="1">
      <c r="A321" s="91"/>
      <c r="B321" s="92"/>
      <c r="C321" s="176" t="s">
        <v>430</v>
      </c>
      <c r="D321" s="176" t="s">
        <v>136</v>
      </c>
      <c r="E321" s="177" t="s">
        <v>754</v>
      </c>
      <c r="F321" s="178" t="s">
        <v>755</v>
      </c>
      <c r="G321" s="179" t="s">
        <v>157</v>
      </c>
      <c r="H321" s="180">
        <v>82.971000000000004</v>
      </c>
      <c r="I321" s="181"/>
      <c r="J321" s="182">
        <f>ROUND(I321*H321,2)</f>
        <v>0</v>
      </c>
      <c r="K321" s="183"/>
      <c r="L321" s="92"/>
      <c r="M321" s="184" t="s">
        <v>1</v>
      </c>
      <c r="N321" s="185" t="s">
        <v>36</v>
      </c>
      <c r="O321" s="186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91"/>
      <c r="V321" s="91"/>
      <c r="W321" s="91"/>
      <c r="X321" s="91"/>
      <c r="Y321" s="91"/>
      <c r="Z321" s="91"/>
      <c r="AA321" s="91"/>
      <c r="AB321" s="91"/>
      <c r="AC321" s="91"/>
      <c r="AD321" s="91"/>
      <c r="AE321" s="91"/>
      <c r="AR321" s="189" t="s">
        <v>221</v>
      </c>
      <c r="AT321" s="189" t="s">
        <v>136</v>
      </c>
      <c r="AU321" s="189" t="s">
        <v>79</v>
      </c>
      <c r="AY321" s="83" t="s">
        <v>133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83" t="s">
        <v>79</v>
      </c>
      <c r="BK321" s="190">
        <f>ROUND(I321*H321,2)</f>
        <v>0</v>
      </c>
      <c r="BL321" s="83" t="s">
        <v>221</v>
      </c>
      <c r="BM321" s="189" t="s">
        <v>756</v>
      </c>
    </row>
    <row r="322" spans="1:65" s="199" customFormat="1">
      <c r="B322" s="200"/>
      <c r="D322" s="193" t="s">
        <v>146</v>
      </c>
      <c r="E322" s="201" t="s">
        <v>1</v>
      </c>
      <c r="F322" s="202" t="s">
        <v>757</v>
      </c>
      <c r="H322" s="203">
        <v>82.971000000000004</v>
      </c>
      <c r="L322" s="200"/>
      <c r="M322" s="204"/>
      <c r="N322" s="205"/>
      <c r="O322" s="205"/>
      <c r="P322" s="205"/>
      <c r="Q322" s="205"/>
      <c r="R322" s="205"/>
      <c r="S322" s="205"/>
      <c r="T322" s="206"/>
      <c r="AT322" s="201" t="s">
        <v>146</v>
      </c>
      <c r="AU322" s="201" t="s">
        <v>79</v>
      </c>
      <c r="AV322" s="199" t="s">
        <v>81</v>
      </c>
      <c r="AW322" s="199" t="s">
        <v>28</v>
      </c>
      <c r="AX322" s="199" t="s">
        <v>71</v>
      </c>
      <c r="AY322" s="201" t="s">
        <v>133</v>
      </c>
    </row>
    <row r="323" spans="1:65" s="207" customFormat="1">
      <c r="B323" s="208"/>
      <c r="D323" s="193" t="s">
        <v>146</v>
      </c>
      <c r="E323" s="209" t="s">
        <v>1</v>
      </c>
      <c r="F323" s="210" t="s">
        <v>149</v>
      </c>
      <c r="H323" s="211">
        <v>82.971000000000004</v>
      </c>
      <c r="L323" s="208"/>
      <c r="M323" s="212"/>
      <c r="N323" s="213"/>
      <c r="O323" s="213"/>
      <c r="P323" s="213"/>
      <c r="Q323" s="213"/>
      <c r="R323" s="213"/>
      <c r="S323" s="213"/>
      <c r="T323" s="214"/>
      <c r="AT323" s="209" t="s">
        <v>146</v>
      </c>
      <c r="AU323" s="209" t="s">
        <v>79</v>
      </c>
      <c r="AV323" s="207" t="s">
        <v>140</v>
      </c>
      <c r="AW323" s="207" t="s">
        <v>28</v>
      </c>
      <c r="AX323" s="207" t="s">
        <v>79</v>
      </c>
      <c r="AY323" s="209" t="s">
        <v>133</v>
      </c>
    </row>
    <row r="324" spans="1:65" s="94" customFormat="1" ht="21.75" customHeight="1">
      <c r="A324" s="91"/>
      <c r="B324" s="92"/>
      <c r="C324" s="176" t="s">
        <v>436</v>
      </c>
      <c r="D324" s="176" t="s">
        <v>136</v>
      </c>
      <c r="E324" s="177" t="s">
        <v>758</v>
      </c>
      <c r="F324" s="178" t="s">
        <v>759</v>
      </c>
      <c r="G324" s="179" t="s">
        <v>144</v>
      </c>
      <c r="H324" s="180">
        <v>0.35</v>
      </c>
      <c r="I324" s="181"/>
      <c r="J324" s="182">
        <f>ROUND(I324*H324,2)</f>
        <v>0</v>
      </c>
      <c r="K324" s="183"/>
      <c r="L324" s="92"/>
      <c r="M324" s="184" t="s">
        <v>1</v>
      </c>
      <c r="N324" s="185" t="s">
        <v>36</v>
      </c>
      <c r="O324" s="186"/>
      <c r="P324" s="187">
        <f>O324*H324</f>
        <v>0</v>
      </c>
      <c r="Q324" s="187">
        <v>0</v>
      </c>
      <c r="R324" s="187">
        <f>Q324*H324</f>
        <v>0</v>
      </c>
      <c r="S324" s="187">
        <v>0</v>
      </c>
      <c r="T324" s="188">
        <f>S324*H324</f>
        <v>0</v>
      </c>
      <c r="U324" s="91"/>
      <c r="V324" s="91"/>
      <c r="W324" s="91"/>
      <c r="X324" s="91"/>
      <c r="Y324" s="91"/>
      <c r="Z324" s="91"/>
      <c r="AA324" s="91"/>
      <c r="AB324" s="91"/>
      <c r="AC324" s="91"/>
      <c r="AD324" s="91"/>
      <c r="AE324" s="91"/>
      <c r="AR324" s="189" t="s">
        <v>221</v>
      </c>
      <c r="AT324" s="189" t="s">
        <v>136</v>
      </c>
      <c r="AU324" s="189" t="s">
        <v>79</v>
      </c>
      <c r="AY324" s="83" t="s">
        <v>133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83" t="s">
        <v>79</v>
      </c>
      <c r="BK324" s="190">
        <f>ROUND(I324*H324,2)</f>
        <v>0</v>
      </c>
      <c r="BL324" s="83" t="s">
        <v>221</v>
      </c>
      <c r="BM324" s="189" t="s">
        <v>760</v>
      </c>
    </row>
    <row r="325" spans="1:65" s="163" customFormat="1" ht="25.9" customHeight="1">
      <c r="B325" s="164"/>
      <c r="D325" s="165" t="s">
        <v>70</v>
      </c>
      <c r="E325" s="166" t="s">
        <v>761</v>
      </c>
      <c r="F325" s="166" t="s">
        <v>762</v>
      </c>
      <c r="J325" s="167">
        <f>BK325</f>
        <v>0</v>
      </c>
      <c r="L325" s="164"/>
      <c r="M325" s="168"/>
      <c r="N325" s="169"/>
      <c r="O325" s="169"/>
      <c r="P325" s="170">
        <f>SUM(P326:P329)</f>
        <v>0</v>
      </c>
      <c r="Q325" s="169"/>
      <c r="R325" s="170">
        <f>SUM(R326:R329)</f>
        <v>0</v>
      </c>
      <c r="S325" s="169"/>
      <c r="T325" s="171">
        <f>SUM(T326:T329)</f>
        <v>0</v>
      </c>
      <c r="AR325" s="165" t="s">
        <v>81</v>
      </c>
      <c r="AT325" s="172" t="s">
        <v>70</v>
      </c>
      <c r="AU325" s="172" t="s">
        <v>71</v>
      </c>
      <c r="AY325" s="165" t="s">
        <v>133</v>
      </c>
      <c r="BK325" s="173">
        <f>SUM(BK326:BK329)</f>
        <v>0</v>
      </c>
    </row>
    <row r="326" spans="1:65" s="94" customFormat="1" ht="21.75" customHeight="1">
      <c r="A326" s="91"/>
      <c r="B326" s="92"/>
      <c r="C326" s="176" t="s">
        <v>442</v>
      </c>
      <c r="D326" s="176" t="s">
        <v>136</v>
      </c>
      <c r="E326" s="177" t="s">
        <v>763</v>
      </c>
      <c r="F326" s="178" t="s">
        <v>764</v>
      </c>
      <c r="G326" s="179" t="s">
        <v>157</v>
      </c>
      <c r="H326" s="180">
        <v>72.149000000000001</v>
      </c>
      <c r="I326" s="181"/>
      <c r="J326" s="182">
        <f>ROUND(I326*H326,2)</f>
        <v>0</v>
      </c>
      <c r="K326" s="183"/>
      <c r="L326" s="92"/>
      <c r="M326" s="184" t="s">
        <v>1</v>
      </c>
      <c r="N326" s="185" t="s">
        <v>36</v>
      </c>
      <c r="O326" s="186"/>
      <c r="P326" s="187">
        <f>O326*H326</f>
        <v>0</v>
      </c>
      <c r="Q326" s="187">
        <v>0</v>
      </c>
      <c r="R326" s="187">
        <f>Q326*H326</f>
        <v>0</v>
      </c>
      <c r="S326" s="187">
        <v>0</v>
      </c>
      <c r="T326" s="188">
        <f>S326*H326</f>
        <v>0</v>
      </c>
      <c r="U326" s="91"/>
      <c r="V326" s="91"/>
      <c r="W326" s="91"/>
      <c r="X326" s="91"/>
      <c r="Y326" s="91"/>
      <c r="Z326" s="91"/>
      <c r="AA326" s="91"/>
      <c r="AB326" s="91"/>
      <c r="AC326" s="91"/>
      <c r="AD326" s="91"/>
      <c r="AE326" s="91"/>
      <c r="AR326" s="189" t="s">
        <v>221</v>
      </c>
      <c r="AT326" s="189" t="s">
        <v>136</v>
      </c>
      <c r="AU326" s="189" t="s">
        <v>79</v>
      </c>
      <c r="AY326" s="83" t="s">
        <v>133</v>
      </c>
      <c r="BE326" s="190">
        <f>IF(N326="základní",J326,0)</f>
        <v>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83" t="s">
        <v>79</v>
      </c>
      <c r="BK326" s="190">
        <f>ROUND(I326*H326,2)</f>
        <v>0</v>
      </c>
      <c r="BL326" s="83" t="s">
        <v>221</v>
      </c>
      <c r="BM326" s="189" t="s">
        <v>765</v>
      </c>
    </row>
    <row r="327" spans="1:65" s="199" customFormat="1">
      <c r="B327" s="200"/>
      <c r="D327" s="193" t="s">
        <v>146</v>
      </c>
      <c r="E327" s="201" t="s">
        <v>1</v>
      </c>
      <c r="F327" s="202" t="s">
        <v>551</v>
      </c>
      <c r="H327" s="203">
        <v>72.149000000000001</v>
      </c>
      <c r="L327" s="200"/>
      <c r="M327" s="204"/>
      <c r="N327" s="205"/>
      <c r="O327" s="205"/>
      <c r="P327" s="205"/>
      <c r="Q327" s="205"/>
      <c r="R327" s="205"/>
      <c r="S327" s="205"/>
      <c r="T327" s="206"/>
      <c r="AT327" s="201" t="s">
        <v>146</v>
      </c>
      <c r="AU327" s="201" t="s">
        <v>79</v>
      </c>
      <c r="AV327" s="199" t="s">
        <v>81</v>
      </c>
      <c r="AW327" s="199" t="s">
        <v>28</v>
      </c>
      <c r="AX327" s="199" t="s">
        <v>71</v>
      </c>
      <c r="AY327" s="201" t="s">
        <v>133</v>
      </c>
    </row>
    <row r="328" spans="1:65" s="207" customFormat="1">
      <c r="B328" s="208"/>
      <c r="D328" s="193" t="s">
        <v>146</v>
      </c>
      <c r="E328" s="209" t="s">
        <v>1</v>
      </c>
      <c r="F328" s="210" t="s">
        <v>149</v>
      </c>
      <c r="H328" s="211">
        <v>72.149000000000001</v>
      </c>
      <c r="L328" s="208"/>
      <c r="M328" s="212"/>
      <c r="N328" s="213"/>
      <c r="O328" s="213"/>
      <c r="P328" s="213"/>
      <c r="Q328" s="213"/>
      <c r="R328" s="213"/>
      <c r="S328" s="213"/>
      <c r="T328" s="214"/>
      <c r="AT328" s="209" t="s">
        <v>146</v>
      </c>
      <c r="AU328" s="209" t="s">
        <v>79</v>
      </c>
      <c r="AV328" s="207" t="s">
        <v>140</v>
      </c>
      <c r="AW328" s="207" t="s">
        <v>28</v>
      </c>
      <c r="AX328" s="207" t="s">
        <v>79</v>
      </c>
      <c r="AY328" s="209" t="s">
        <v>133</v>
      </c>
    </row>
    <row r="329" spans="1:65" s="94" customFormat="1" ht="21.75" customHeight="1">
      <c r="A329" s="91"/>
      <c r="B329" s="92"/>
      <c r="C329" s="176" t="s">
        <v>448</v>
      </c>
      <c r="D329" s="176" t="s">
        <v>136</v>
      </c>
      <c r="E329" s="177" t="s">
        <v>766</v>
      </c>
      <c r="F329" s="178" t="s">
        <v>767</v>
      </c>
      <c r="G329" s="179" t="s">
        <v>144</v>
      </c>
      <c r="H329" s="180">
        <v>0.42</v>
      </c>
      <c r="I329" s="181"/>
      <c r="J329" s="182">
        <f>ROUND(I329*H329,2)</f>
        <v>0</v>
      </c>
      <c r="K329" s="183"/>
      <c r="L329" s="92"/>
      <c r="M329" s="184" t="s">
        <v>1</v>
      </c>
      <c r="N329" s="185" t="s">
        <v>36</v>
      </c>
      <c r="O329" s="186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91"/>
      <c r="V329" s="91"/>
      <c r="W329" s="91"/>
      <c r="X329" s="91"/>
      <c r="Y329" s="91"/>
      <c r="Z329" s="91"/>
      <c r="AA329" s="91"/>
      <c r="AB329" s="91"/>
      <c r="AC329" s="91"/>
      <c r="AD329" s="91"/>
      <c r="AE329" s="91"/>
      <c r="AR329" s="189" t="s">
        <v>221</v>
      </c>
      <c r="AT329" s="189" t="s">
        <v>136</v>
      </c>
      <c r="AU329" s="189" t="s">
        <v>79</v>
      </c>
      <c r="AY329" s="83" t="s">
        <v>133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83" t="s">
        <v>79</v>
      </c>
      <c r="BK329" s="190">
        <f>ROUND(I329*H329,2)</f>
        <v>0</v>
      </c>
      <c r="BL329" s="83" t="s">
        <v>221</v>
      </c>
      <c r="BM329" s="189" t="s">
        <v>768</v>
      </c>
    </row>
    <row r="330" spans="1:65" s="163" customFormat="1" ht="25.9" customHeight="1">
      <c r="B330" s="164"/>
      <c r="D330" s="165" t="s">
        <v>70</v>
      </c>
      <c r="E330" s="166" t="s">
        <v>446</v>
      </c>
      <c r="F330" s="166" t="s">
        <v>769</v>
      </c>
      <c r="J330" s="167">
        <f>BK330</f>
        <v>0</v>
      </c>
      <c r="L330" s="164"/>
      <c r="M330" s="168"/>
      <c r="N330" s="169"/>
      <c r="O330" s="169"/>
      <c r="P330" s="170">
        <f>SUM(P331:P333)</f>
        <v>0</v>
      </c>
      <c r="Q330" s="169"/>
      <c r="R330" s="170">
        <f>SUM(R331:R333)</f>
        <v>0</v>
      </c>
      <c r="S330" s="169"/>
      <c r="T330" s="171">
        <f>SUM(T331:T333)</f>
        <v>0</v>
      </c>
      <c r="AR330" s="165" t="s">
        <v>81</v>
      </c>
      <c r="AT330" s="172" t="s">
        <v>70</v>
      </c>
      <c r="AU330" s="172" t="s">
        <v>71</v>
      </c>
      <c r="AY330" s="165" t="s">
        <v>133</v>
      </c>
      <c r="BK330" s="173">
        <f>SUM(BK331:BK333)</f>
        <v>0</v>
      </c>
    </row>
    <row r="331" spans="1:65" s="94" customFormat="1" ht="21.75" customHeight="1">
      <c r="A331" s="91"/>
      <c r="B331" s="92"/>
      <c r="C331" s="176" t="s">
        <v>452</v>
      </c>
      <c r="D331" s="176" t="s">
        <v>136</v>
      </c>
      <c r="E331" s="177" t="s">
        <v>770</v>
      </c>
      <c r="F331" s="178" t="s">
        <v>771</v>
      </c>
      <c r="G331" s="179" t="s">
        <v>157</v>
      </c>
      <c r="H331" s="180">
        <v>1.21</v>
      </c>
      <c r="I331" s="181"/>
      <c r="J331" s="182">
        <f>ROUND(I331*H331,2)</f>
        <v>0</v>
      </c>
      <c r="K331" s="183"/>
      <c r="L331" s="92"/>
      <c r="M331" s="184" t="s">
        <v>1</v>
      </c>
      <c r="N331" s="185" t="s">
        <v>36</v>
      </c>
      <c r="O331" s="186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91"/>
      <c r="V331" s="91"/>
      <c r="W331" s="91"/>
      <c r="X331" s="91"/>
      <c r="Y331" s="91"/>
      <c r="Z331" s="91"/>
      <c r="AA331" s="91"/>
      <c r="AB331" s="91"/>
      <c r="AC331" s="91"/>
      <c r="AD331" s="91"/>
      <c r="AE331" s="91"/>
      <c r="AR331" s="189" t="s">
        <v>221</v>
      </c>
      <c r="AT331" s="189" t="s">
        <v>136</v>
      </c>
      <c r="AU331" s="189" t="s">
        <v>79</v>
      </c>
      <c r="AY331" s="83" t="s">
        <v>133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83" t="s">
        <v>79</v>
      </c>
      <c r="BK331" s="190">
        <f>ROUND(I331*H331,2)</f>
        <v>0</v>
      </c>
      <c r="BL331" s="83" t="s">
        <v>221</v>
      </c>
      <c r="BM331" s="189" t="s">
        <v>772</v>
      </c>
    </row>
    <row r="332" spans="1:65" s="199" customFormat="1">
      <c r="B332" s="200"/>
      <c r="D332" s="193" t="s">
        <v>146</v>
      </c>
      <c r="E332" s="201" t="s">
        <v>1</v>
      </c>
      <c r="F332" s="202" t="s">
        <v>773</v>
      </c>
      <c r="H332" s="203">
        <v>1.21</v>
      </c>
      <c r="L332" s="200"/>
      <c r="M332" s="204"/>
      <c r="N332" s="205"/>
      <c r="O332" s="205"/>
      <c r="P332" s="205"/>
      <c r="Q332" s="205"/>
      <c r="R332" s="205"/>
      <c r="S332" s="205"/>
      <c r="T332" s="206"/>
      <c r="AT332" s="201" t="s">
        <v>146</v>
      </c>
      <c r="AU332" s="201" t="s">
        <v>79</v>
      </c>
      <c r="AV332" s="199" t="s">
        <v>81</v>
      </c>
      <c r="AW332" s="199" t="s">
        <v>28</v>
      </c>
      <c r="AX332" s="199" t="s">
        <v>71</v>
      </c>
      <c r="AY332" s="201" t="s">
        <v>133</v>
      </c>
    </row>
    <row r="333" spans="1:65" s="207" customFormat="1">
      <c r="B333" s="208"/>
      <c r="D333" s="193" t="s">
        <v>146</v>
      </c>
      <c r="E333" s="209" t="s">
        <v>1</v>
      </c>
      <c r="F333" s="210" t="s">
        <v>149</v>
      </c>
      <c r="H333" s="211">
        <v>1.21</v>
      </c>
      <c r="L333" s="208"/>
      <c r="M333" s="212"/>
      <c r="N333" s="213"/>
      <c r="O333" s="213"/>
      <c r="P333" s="213"/>
      <c r="Q333" s="213"/>
      <c r="R333" s="213"/>
      <c r="S333" s="213"/>
      <c r="T333" s="214"/>
      <c r="AT333" s="209" t="s">
        <v>146</v>
      </c>
      <c r="AU333" s="209" t="s">
        <v>79</v>
      </c>
      <c r="AV333" s="207" t="s">
        <v>140</v>
      </c>
      <c r="AW333" s="207" t="s">
        <v>28</v>
      </c>
      <c r="AX333" s="207" t="s">
        <v>79</v>
      </c>
      <c r="AY333" s="209" t="s">
        <v>133</v>
      </c>
    </row>
    <row r="334" spans="1:65" s="163" customFormat="1" ht="25.9" customHeight="1">
      <c r="B334" s="164"/>
      <c r="D334" s="165" t="s">
        <v>70</v>
      </c>
      <c r="E334" s="166" t="s">
        <v>456</v>
      </c>
      <c r="F334" s="166" t="s">
        <v>774</v>
      </c>
      <c r="J334" s="167">
        <f>BK334</f>
        <v>0</v>
      </c>
      <c r="L334" s="164"/>
      <c r="M334" s="168"/>
      <c r="N334" s="169"/>
      <c r="O334" s="169"/>
      <c r="P334" s="170">
        <f>SUM(P335:P378)</f>
        <v>0</v>
      </c>
      <c r="Q334" s="169"/>
      <c r="R334" s="170">
        <f>SUM(R335:R378)</f>
        <v>0</v>
      </c>
      <c r="S334" s="169"/>
      <c r="T334" s="171">
        <f>SUM(T335:T378)</f>
        <v>0</v>
      </c>
      <c r="AR334" s="165" t="s">
        <v>81</v>
      </c>
      <c r="AT334" s="172" t="s">
        <v>70</v>
      </c>
      <c r="AU334" s="172" t="s">
        <v>71</v>
      </c>
      <c r="AY334" s="165" t="s">
        <v>133</v>
      </c>
      <c r="BK334" s="173">
        <f>SUM(BK335:BK378)</f>
        <v>0</v>
      </c>
    </row>
    <row r="335" spans="1:65" s="94" customFormat="1" ht="21.75" customHeight="1">
      <c r="A335" s="91"/>
      <c r="B335" s="92"/>
      <c r="C335" s="176" t="s">
        <v>458</v>
      </c>
      <c r="D335" s="176" t="s">
        <v>136</v>
      </c>
      <c r="E335" s="177" t="s">
        <v>775</v>
      </c>
      <c r="F335" s="178" t="s">
        <v>776</v>
      </c>
      <c r="G335" s="179" t="s">
        <v>157</v>
      </c>
      <c r="H335" s="180">
        <v>135.292</v>
      </c>
      <c r="I335" s="181"/>
      <c r="J335" s="182">
        <f>ROUND(I335*H335,2)</f>
        <v>0</v>
      </c>
      <c r="K335" s="183"/>
      <c r="L335" s="92"/>
      <c r="M335" s="184" t="s">
        <v>1</v>
      </c>
      <c r="N335" s="185" t="s">
        <v>36</v>
      </c>
      <c r="O335" s="186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91"/>
      <c r="V335" s="91"/>
      <c r="W335" s="91"/>
      <c r="X335" s="91"/>
      <c r="Y335" s="91"/>
      <c r="Z335" s="91"/>
      <c r="AA335" s="91"/>
      <c r="AB335" s="91"/>
      <c r="AC335" s="91"/>
      <c r="AD335" s="91"/>
      <c r="AE335" s="91"/>
      <c r="AR335" s="189" t="s">
        <v>221</v>
      </c>
      <c r="AT335" s="189" t="s">
        <v>136</v>
      </c>
      <c r="AU335" s="189" t="s">
        <v>79</v>
      </c>
      <c r="AY335" s="83" t="s">
        <v>133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83" t="s">
        <v>79</v>
      </c>
      <c r="BK335" s="190">
        <f>ROUND(I335*H335,2)</f>
        <v>0</v>
      </c>
      <c r="BL335" s="83" t="s">
        <v>221</v>
      </c>
      <c r="BM335" s="189" t="s">
        <v>777</v>
      </c>
    </row>
    <row r="336" spans="1:65" s="199" customFormat="1">
      <c r="B336" s="200"/>
      <c r="D336" s="193" t="s">
        <v>146</v>
      </c>
      <c r="E336" s="201" t="s">
        <v>1</v>
      </c>
      <c r="F336" s="202" t="s">
        <v>778</v>
      </c>
      <c r="H336" s="203">
        <v>123.42</v>
      </c>
      <c r="L336" s="200"/>
      <c r="M336" s="204"/>
      <c r="N336" s="205"/>
      <c r="O336" s="205"/>
      <c r="P336" s="205"/>
      <c r="Q336" s="205"/>
      <c r="R336" s="205"/>
      <c r="S336" s="205"/>
      <c r="T336" s="206"/>
      <c r="AT336" s="201" t="s">
        <v>146</v>
      </c>
      <c r="AU336" s="201" t="s">
        <v>79</v>
      </c>
      <c r="AV336" s="199" t="s">
        <v>81</v>
      </c>
      <c r="AW336" s="199" t="s">
        <v>28</v>
      </c>
      <c r="AX336" s="199" t="s">
        <v>71</v>
      </c>
      <c r="AY336" s="201" t="s">
        <v>133</v>
      </c>
    </row>
    <row r="337" spans="1:65" s="199" customFormat="1">
      <c r="B337" s="200"/>
      <c r="D337" s="193" t="s">
        <v>146</v>
      </c>
      <c r="E337" s="201" t="s">
        <v>1</v>
      </c>
      <c r="F337" s="202" t="s">
        <v>779</v>
      </c>
      <c r="H337" s="203">
        <v>-2.25</v>
      </c>
      <c r="L337" s="200"/>
      <c r="M337" s="204"/>
      <c r="N337" s="205"/>
      <c r="O337" s="205"/>
      <c r="P337" s="205"/>
      <c r="Q337" s="205"/>
      <c r="R337" s="205"/>
      <c r="S337" s="205"/>
      <c r="T337" s="206"/>
      <c r="AT337" s="201" t="s">
        <v>146</v>
      </c>
      <c r="AU337" s="201" t="s">
        <v>79</v>
      </c>
      <c r="AV337" s="199" t="s">
        <v>81</v>
      </c>
      <c r="AW337" s="199" t="s">
        <v>28</v>
      </c>
      <c r="AX337" s="199" t="s">
        <v>71</v>
      </c>
      <c r="AY337" s="201" t="s">
        <v>133</v>
      </c>
    </row>
    <row r="338" spans="1:65" s="199" customFormat="1">
      <c r="B338" s="200"/>
      <c r="D338" s="193" t="s">
        <v>146</v>
      </c>
      <c r="E338" s="201" t="s">
        <v>1</v>
      </c>
      <c r="F338" s="202" t="s">
        <v>780</v>
      </c>
      <c r="H338" s="203">
        <v>72.149000000000001</v>
      </c>
      <c r="L338" s="200"/>
      <c r="M338" s="204"/>
      <c r="N338" s="205"/>
      <c r="O338" s="205"/>
      <c r="P338" s="205"/>
      <c r="Q338" s="205"/>
      <c r="R338" s="205"/>
      <c r="S338" s="205"/>
      <c r="T338" s="206"/>
      <c r="AT338" s="201" t="s">
        <v>146</v>
      </c>
      <c r="AU338" s="201" t="s">
        <v>79</v>
      </c>
      <c r="AV338" s="199" t="s">
        <v>81</v>
      </c>
      <c r="AW338" s="199" t="s">
        <v>28</v>
      </c>
      <c r="AX338" s="199" t="s">
        <v>71</v>
      </c>
      <c r="AY338" s="201" t="s">
        <v>133</v>
      </c>
    </row>
    <row r="339" spans="1:65" s="199" customFormat="1">
      <c r="B339" s="200"/>
      <c r="D339" s="193" t="s">
        <v>146</v>
      </c>
      <c r="E339" s="201" t="s">
        <v>1</v>
      </c>
      <c r="F339" s="202" t="s">
        <v>781</v>
      </c>
      <c r="H339" s="203">
        <v>-58.027000000000001</v>
      </c>
      <c r="L339" s="200"/>
      <c r="M339" s="204"/>
      <c r="N339" s="205"/>
      <c r="O339" s="205"/>
      <c r="P339" s="205"/>
      <c r="Q339" s="205"/>
      <c r="R339" s="205"/>
      <c r="S339" s="205"/>
      <c r="T339" s="206"/>
      <c r="AT339" s="201" t="s">
        <v>146</v>
      </c>
      <c r="AU339" s="201" t="s">
        <v>79</v>
      </c>
      <c r="AV339" s="199" t="s">
        <v>81</v>
      </c>
      <c r="AW339" s="199" t="s">
        <v>28</v>
      </c>
      <c r="AX339" s="199" t="s">
        <v>71</v>
      </c>
      <c r="AY339" s="201" t="s">
        <v>133</v>
      </c>
    </row>
    <row r="340" spans="1:65" s="207" customFormat="1">
      <c r="B340" s="208"/>
      <c r="D340" s="193" t="s">
        <v>146</v>
      </c>
      <c r="E340" s="209" t="s">
        <v>1</v>
      </c>
      <c r="F340" s="210" t="s">
        <v>149</v>
      </c>
      <c r="H340" s="211">
        <v>135.292</v>
      </c>
      <c r="L340" s="208"/>
      <c r="M340" s="212"/>
      <c r="N340" s="213"/>
      <c r="O340" s="213"/>
      <c r="P340" s="213"/>
      <c r="Q340" s="213"/>
      <c r="R340" s="213"/>
      <c r="S340" s="213"/>
      <c r="T340" s="214"/>
      <c r="AT340" s="209" t="s">
        <v>146</v>
      </c>
      <c r="AU340" s="209" t="s">
        <v>79</v>
      </c>
      <c r="AV340" s="207" t="s">
        <v>140</v>
      </c>
      <c r="AW340" s="207" t="s">
        <v>28</v>
      </c>
      <c r="AX340" s="207" t="s">
        <v>79</v>
      </c>
      <c r="AY340" s="209" t="s">
        <v>133</v>
      </c>
    </row>
    <row r="341" spans="1:65" s="94" customFormat="1" ht="33" customHeight="1">
      <c r="A341" s="91"/>
      <c r="B341" s="92"/>
      <c r="C341" s="176" t="s">
        <v>462</v>
      </c>
      <c r="D341" s="176" t="s">
        <v>136</v>
      </c>
      <c r="E341" s="177" t="s">
        <v>782</v>
      </c>
      <c r="F341" s="178" t="s">
        <v>783</v>
      </c>
      <c r="G341" s="179" t="s">
        <v>157</v>
      </c>
      <c r="H341" s="180">
        <v>135.292</v>
      </c>
      <c r="I341" s="181"/>
      <c r="J341" s="182">
        <f>ROUND(I341*H341,2)</f>
        <v>0</v>
      </c>
      <c r="K341" s="183"/>
      <c r="L341" s="92"/>
      <c r="M341" s="184" t="s">
        <v>1</v>
      </c>
      <c r="N341" s="185" t="s">
        <v>36</v>
      </c>
      <c r="O341" s="186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91"/>
      <c r="V341" s="91"/>
      <c r="W341" s="91"/>
      <c r="X341" s="91"/>
      <c r="Y341" s="91"/>
      <c r="Z341" s="91"/>
      <c r="AA341" s="91"/>
      <c r="AB341" s="91"/>
      <c r="AC341" s="91"/>
      <c r="AD341" s="91"/>
      <c r="AE341" s="91"/>
      <c r="AR341" s="189" t="s">
        <v>221</v>
      </c>
      <c r="AT341" s="189" t="s">
        <v>136</v>
      </c>
      <c r="AU341" s="189" t="s">
        <v>79</v>
      </c>
      <c r="AY341" s="83" t="s">
        <v>133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83" t="s">
        <v>79</v>
      </c>
      <c r="BK341" s="190">
        <f>ROUND(I341*H341,2)</f>
        <v>0</v>
      </c>
      <c r="BL341" s="83" t="s">
        <v>221</v>
      </c>
      <c r="BM341" s="189" t="s">
        <v>784</v>
      </c>
    </row>
    <row r="342" spans="1:65" s="199" customFormat="1">
      <c r="B342" s="200"/>
      <c r="D342" s="193" t="s">
        <v>146</v>
      </c>
      <c r="E342" s="201" t="s">
        <v>1</v>
      </c>
      <c r="F342" s="202" t="s">
        <v>778</v>
      </c>
      <c r="H342" s="203">
        <v>123.42</v>
      </c>
      <c r="L342" s="200"/>
      <c r="M342" s="204"/>
      <c r="N342" s="205"/>
      <c r="O342" s="205"/>
      <c r="P342" s="205"/>
      <c r="Q342" s="205"/>
      <c r="R342" s="205"/>
      <c r="S342" s="205"/>
      <c r="T342" s="206"/>
      <c r="AT342" s="201" t="s">
        <v>146</v>
      </c>
      <c r="AU342" s="201" t="s">
        <v>79</v>
      </c>
      <c r="AV342" s="199" t="s">
        <v>81</v>
      </c>
      <c r="AW342" s="199" t="s">
        <v>28</v>
      </c>
      <c r="AX342" s="199" t="s">
        <v>71</v>
      </c>
      <c r="AY342" s="201" t="s">
        <v>133</v>
      </c>
    </row>
    <row r="343" spans="1:65" s="199" customFormat="1">
      <c r="B343" s="200"/>
      <c r="D343" s="193" t="s">
        <v>146</v>
      </c>
      <c r="E343" s="201" t="s">
        <v>1</v>
      </c>
      <c r="F343" s="202" t="s">
        <v>779</v>
      </c>
      <c r="H343" s="203">
        <v>-2.25</v>
      </c>
      <c r="L343" s="200"/>
      <c r="M343" s="204"/>
      <c r="N343" s="205"/>
      <c r="O343" s="205"/>
      <c r="P343" s="205"/>
      <c r="Q343" s="205"/>
      <c r="R343" s="205"/>
      <c r="S343" s="205"/>
      <c r="T343" s="206"/>
      <c r="AT343" s="201" t="s">
        <v>146</v>
      </c>
      <c r="AU343" s="201" t="s">
        <v>79</v>
      </c>
      <c r="AV343" s="199" t="s">
        <v>81</v>
      </c>
      <c r="AW343" s="199" t="s">
        <v>28</v>
      </c>
      <c r="AX343" s="199" t="s">
        <v>71</v>
      </c>
      <c r="AY343" s="201" t="s">
        <v>133</v>
      </c>
    </row>
    <row r="344" spans="1:65" s="199" customFormat="1">
      <c r="B344" s="200"/>
      <c r="D344" s="193" t="s">
        <v>146</v>
      </c>
      <c r="E344" s="201" t="s">
        <v>1</v>
      </c>
      <c r="F344" s="202" t="s">
        <v>780</v>
      </c>
      <c r="H344" s="203">
        <v>72.149000000000001</v>
      </c>
      <c r="L344" s="200"/>
      <c r="M344" s="204"/>
      <c r="N344" s="205"/>
      <c r="O344" s="205"/>
      <c r="P344" s="205"/>
      <c r="Q344" s="205"/>
      <c r="R344" s="205"/>
      <c r="S344" s="205"/>
      <c r="T344" s="206"/>
      <c r="AT344" s="201" t="s">
        <v>146</v>
      </c>
      <c r="AU344" s="201" t="s">
        <v>79</v>
      </c>
      <c r="AV344" s="199" t="s">
        <v>81</v>
      </c>
      <c r="AW344" s="199" t="s">
        <v>28</v>
      </c>
      <c r="AX344" s="199" t="s">
        <v>71</v>
      </c>
      <c r="AY344" s="201" t="s">
        <v>133</v>
      </c>
    </row>
    <row r="345" spans="1:65" s="199" customFormat="1">
      <c r="B345" s="200"/>
      <c r="D345" s="193" t="s">
        <v>146</v>
      </c>
      <c r="E345" s="201" t="s">
        <v>1</v>
      </c>
      <c r="F345" s="202" t="s">
        <v>781</v>
      </c>
      <c r="H345" s="203">
        <v>-58.027000000000001</v>
      </c>
      <c r="L345" s="200"/>
      <c r="M345" s="204"/>
      <c r="N345" s="205"/>
      <c r="O345" s="205"/>
      <c r="P345" s="205"/>
      <c r="Q345" s="205"/>
      <c r="R345" s="205"/>
      <c r="S345" s="205"/>
      <c r="T345" s="206"/>
      <c r="AT345" s="201" t="s">
        <v>146</v>
      </c>
      <c r="AU345" s="201" t="s">
        <v>79</v>
      </c>
      <c r="AV345" s="199" t="s">
        <v>81</v>
      </c>
      <c r="AW345" s="199" t="s">
        <v>28</v>
      </c>
      <c r="AX345" s="199" t="s">
        <v>71</v>
      </c>
      <c r="AY345" s="201" t="s">
        <v>133</v>
      </c>
    </row>
    <row r="346" spans="1:65" s="207" customFormat="1">
      <c r="B346" s="208"/>
      <c r="D346" s="193" t="s">
        <v>146</v>
      </c>
      <c r="E346" s="209" t="s">
        <v>1</v>
      </c>
      <c r="F346" s="210" t="s">
        <v>149</v>
      </c>
      <c r="H346" s="211">
        <v>135.292</v>
      </c>
      <c r="L346" s="208"/>
      <c r="M346" s="212"/>
      <c r="N346" s="213"/>
      <c r="O346" s="213"/>
      <c r="P346" s="213"/>
      <c r="Q346" s="213"/>
      <c r="R346" s="213"/>
      <c r="S346" s="213"/>
      <c r="T346" s="214"/>
      <c r="AT346" s="209" t="s">
        <v>146</v>
      </c>
      <c r="AU346" s="209" t="s">
        <v>79</v>
      </c>
      <c r="AV346" s="207" t="s">
        <v>140</v>
      </c>
      <c r="AW346" s="207" t="s">
        <v>28</v>
      </c>
      <c r="AX346" s="207" t="s">
        <v>79</v>
      </c>
      <c r="AY346" s="209" t="s">
        <v>133</v>
      </c>
    </row>
    <row r="347" spans="1:65" s="94" customFormat="1" ht="21.75" customHeight="1">
      <c r="A347" s="91"/>
      <c r="B347" s="92"/>
      <c r="C347" s="176" t="s">
        <v>470</v>
      </c>
      <c r="D347" s="176" t="s">
        <v>136</v>
      </c>
      <c r="E347" s="177" t="s">
        <v>785</v>
      </c>
      <c r="F347" s="178" t="s">
        <v>786</v>
      </c>
      <c r="G347" s="179" t="s">
        <v>157</v>
      </c>
      <c r="H347" s="180">
        <v>58.027000000000001</v>
      </c>
      <c r="I347" s="181"/>
      <c r="J347" s="182">
        <f>ROUND(I347*H347,2)</f>
        <v>0</v>
      </c>
      <c r="K347" s="183"/>
      <c r="L347" s="92"/>
      <c r="M347" s="184" t="s">
        <v>1</v>
      </c>
      <c r="N347" s="185" t="s">
        <v>36</v>
      </c>
      <c r="O347" s="186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91"/>
      <c r="V347" s="91"/>
      <c r="W347" s="91"/>
      <c r="X347" s="91"/>
      <c r="Y347" s="91"/>
      <c r="Z347" s="91"/>
      <c r="AA347" s="91"/>
      <c r="AB347" s="91"/>
      <c r="AC347" s="91"/>
      <c r="AD347" s="91"/>
      <c r="AE347" s="91"/>
      <c r="AR347" s="189" t="s">
        <v>221</v>
      </c>
      <c r="AT347" s="189" t="s">
        <v>136</v>
      </c>
      <c r="AU347" s="189" t="s">
        <v>79</v>
      </c>
      <c r="AY347" s="83" t="s">
        <v>133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83" t="s">
        <v>79</v>
      </c>
      <c r="BK347" s="190">
        <f>ROUND(I347*H347,2)</f>
        <v>0</v>
      </c>
      <c r="BL347" s="83" t="s">
        <v>221</v>
      </c>
      <c r="BM347" s="189" t="s">
        <v>787</v>
      </c>
    </row>
    <row r="348" spans="1:65" s="199" customFormat="1">
      <c r="B348" s="200"/>
      <c r="D348" s="193" t="s">
        <v>146</v>
      </c>
      <c r="E348" s="201" t="s">
        <v>1</v>
      </c>
      <c r="F348" s="202" t="s">
        <v>788</v>
      </c>
      <c r="H348" s="203">
        <v>74.8</v>
      </c>
      <c r="L348" s="200"/>
      <c r="M348" s="204"/>
      <c r="N348" s="205"/>
      <c r="O348" s="205"/>
      <c r="P348" s="205"/>
      <c r="Q348" s="205"/>
      <c r="R348" s="205"/>
      <c r="S348" s="205"/>
      <c r="T348" s="206"/>
      <c r="AT348" s="201" t="s">
        <v>146</v>
      </c>
      <c r="AU348" s="201" t="s">
        <v>79</v>
      </c>
      <c r="AV348" s="199" t="s">
        <v>81</v>
      </c>
      <c r="AW348" s="199" t="s">
        <v>28</v>
      </c>
      <c r="AX348" s="199" t="s">
        <v>71</v>
      </c>
      <c r="AY348" s="201" t="s">
        <v>133</v>
      </c>
    </row>
    <row r="349" spans="1:65" s="199" customFormat="1">
      <c r="B349" s="200"/>
      <c r="D349" s="193" t="s">
        <v>146</v>
      </c>
      <c r="E349" s="201" t="s">
        <v>1</v>
      </c>
      <c r="F349" s="202" t="s">
        <v>789</v>
      </c>
      <c r="H349" s="203">
        <v>-1.7729999999999999</v>
      </c>
      <c r="L349" s="200"/>
      <c r="M349" s="204"/>
      <c r="N349" s="205"/>
      <c r="O349" s="205"/>
      <c r="P349" s="205"/>
      <c r="Q349" s="205"/>
      <c r="R349" s="205"/>
      <c r="S349" s="205"/>
      <c r="T349" s="206"/>
      <c r="AT349" s="201" t="s">
        <v>146</v>
      </c>
      <c r="AU349" s="201" t="s">
        <v>79</v>
      </c>
      <c r="AV349" s="199" t="s">
        <v>81</v>
      </c>
      <c r="AW349" s="199" t="s">
        <v>28</v>
      </c>
      <c r="AX349" s="199" t="s">
        <v>71</v>
      </c>
      <c r="AY349" s="201" t="s">
        <v>133</v>
      </c>
    </row>
    <row r="350" spans="1:65" s="199" customFormat="1">
      <c r="B350" s="200"/>
      <c r="D350" s="193" t="s">
        <v>146</v>
      </c>
      <c r="E350" s="201" t="s">
        <v>1</v>
      </c>
      <c r="F350" s="202" t="s">
        <v>790</v>
      </c>
      <c r="H350" s="203">
        <v>-15</v>
      </c>
      <c r="L350" s="200"/>
      <c r="M350" s="204"/>
      <c r="N350" s="205"/>
      <c r="O350" s="205"/>
      <c r="P350" s="205"/>
      <c r="Q350" s="205"/>
      <c r="R350" s="205"/>
      <c r="S350" s="205"/>
      <c r="T350" s="206"/>
      <c r="AT350" s="201" t="s">
        <v>146</v>
      </c>
      <c r="AU350" s="201" t="s">
        <v>79</v>
      </c>
      <c r="AV350" s="199" t="s">
        <v>81</v>
      </c>
      <c r="AW350" s="199" t="s">
        <v>28</v>
      </c>
      <c r="AX350" s="199" t="s">
        <v>71</v>
      </c>
      <c r="AY350" s="201" t="s">
        <v>133</v>
      </c>
    </row>
    <row r="351" spans="1:65" s="207" customFormat="1">
      <c r="B351" s="208"/>
      <c r="D351" s="193" t="s">
        <v>146</v>
      </c>
      <c r="E351" s="209" t="s">
        <v>1</v>
      </c>
      <c r="F351" s="210" t="s">
        <v>149</v>
      </c>
      <c r="H351" s="211">
        <v>58.027000000000001</v>
      </c>
      <c r="L351" s="208"/>
      <c r="M351" s="212"/>
      <c r="N351" s="213"/>
      <c r="O351" s="213"/>
      <c r="P351" s="213"/>
      <c r="Q351" s="213"/>
      <c r="R351" s="213"/>
      <c r="S351" s="213"/>
      <c r="T351" s="214"/>
      <c r="AT351" s="209" t="s">
        <v>146</v>
      </c>
      <c r="AU351" s="209" t="s">
        <v>79</v>
      </c>
      <c r="AV351" s="207" t="s">
        <v>140</v>
      </c>
      <c r="AW351" s="207" t="s">
        <v>28</v>
      </c>
      <c r="AX351" s="207" t="s">
        <v>79</v>
      </c>
      <c r="AY351" s="209" t="s">
        <v>133</v>
      </c>
    </row>
    <row r="352" spans="1:65" s="94" customFormat="1" ht="33" customHeight="1">
      <c r="A352" s="91"/>
      <c r="B352" s="92"/>
      <c r="C352" s="176" t="s">
        <v>475</v>
      </c>
      <c r="D352" s="176" t="s">
        <v>136</v>
      </c>
      <c r="E352" s="177" t="s">
        <v>791</v>
      </c>
      <c r="F352" s="178" t="s">
        <v>792</v>
      </c>
      <c r="G352" s="179" t="s">
        <v>157</v>
      </c>
      <c r="H352" s="180">
        <v>135.292</v>
      </c>
      <c r="I352" s="181"/>
      <c r="J352" s="182">
        <f>ROUND(I352*H352,2)</f>
        <v>0</v>
      </c>
      <c r="K352" s="183"/>
      <c r="L352" s="92"/>
      <c r="M352" s="184" t="s">
        <v>1</v>
      </c>
      <c r="N352" s="185" t="s">
        <v>36</v>
      </c>
      <c r="O352" s="186"/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U352" s="91"/>
      <c r="V352" s="91"/>
      <c r="W352" s="91"/>
      <c r="X352" s="91"/>
      <c r="Y352" s="91"/>
      <c r="Z352" s="91"/>
      <c r="AA352" s="91"/>
      <c r="AB352" s="91"/>
      <c r="AC352" s="91"/>
      <c r="AD352" s="91"/>
      <c r="AE352" s="91"/>
      <c r="AR352" s="189" t="s">
        <v>221</v>
      </c>
      <c r="AT352" s="189" t="s">
        <v>136</v>
      </c>
      <c r="AU352" s="189" t="s">
        <v>79</v>
      </c>
      <c r="AY352" s="83" t="s">
        <v>133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83" t="s">
        <v>79</v>
      </c>
      <c r="BK352" s="190">
        <f>ROUND(I352*H352,2)</f>
        <v>0</v>
      </c>
      <c r="BL352" s="83" t="s">
        <v>221</v>
      </c>
      <c r="BM352" s="189" t="s">
        <v>793</v>
      </c>
    </row>
    <row r="353" spans="1:65" s="199" customFormat="1">
      <c r="B353" s="200"/>
      <c r="D353" s="193" t="s">
        <v>146</v>
      </c>
      <c r="E353" s="201" t="s">
        <v>1</v>
      </c>
      <c r="F353" s="202" t="s">
        <v>778</v>
      </c>
      <c r="H353" s="203">
        <v>123.42</v>
      </c>
      <c r="L353" s="200"/>
      <c r="M353" s="204"/>
      <c r="N353" s="205"/>
      <c r="O353" s="205"/>
      <c r="P353" s="205"/>
      <c r="Q353" s="205"/>
      <c r="R353" s="205"/>
      <c r="S353" s="205"/>
      <c r="T353" s="206"/>
      <c r="AT353" s="201" t="s">
        <v>146</v>
      </c>
      <c r="AU353" s="201" t="s">
        <v>79</v>
      </c>
      <c r="AV353" s="199" t="s">
        <v>81</v>
      </c>
      <c r="AW353" s="199" t="s">
        <v>28</v>
      </c>
      <c r="AX353" s="199" t="s">
        <v>71</v>
      </c>
      <c r="AY353" s="201" t="s">
        <v>133</v>
      </c>
    </row>
    <row r="354" spans="1:65" s="199" customFormat="1">
      <c r="B354" s="200"/>
      <c r="D354" s="193" t="s">
        <v>146</v>
      </c>
      <c r="E354" s="201" t="s">
        <v>1</v>
      </c>
      <c r="F354" s="202" t="s">
        <v>779</v>
      </c>
      <c r="H354" s="203">
        <v>-2.25</v>
      </c>
      <c r="L354" s="200"/>
      <c r="M354" s="204"/>
      <c r="N354" s="205"/>
      <c r="O354" s="205"/>
      <c r="P354" s="205"/>
      <c r="Q354" s="205"/>
      <c r="R354" s="205"/>
      <c r="S354" s="205"/>
      <c r="T354" s="206"/>
      <c r="AT354" s="201" t="s">
        <v>146</v>
      </c>
      <c r="AU354" s="201" t="s">
        <v>79</v>
      </c>
      <c r="AV354" s="199" t="s">
        <v>81</v>
      </c>
      <c r="AW354" s="199" t="s">
        <v>28</v>
      </c>
      <c r="AX354" s="199" t="s">
        <v>71</v>
      </c>
      <c r="AY354" s="201" t="s">
        <v>133</v>
      </c>
    </row>
    <row r="355" spans="1:65" s="199" customFormat="1">
      <c r="B355" s="200"/>
      <c r="D355" s="193" t="s">
        <v>146</v>
      </c>
      <c r="E355" s="201" t="s">
        <v>1</v>
      </c>
      <c r="F355" s="202" t="s">
        <v>780</v>
      </c>
      <c r="H355" s="203">
        <v>72.149000000000001</v>
      </c>
      <c r="L355" s="200"/>
      <c r="M355" s="204"/>
      <c r="N355" s="205"/>
      <c r="O355" s="205"/>
      <c r="P355" s="205"/>
      <c r="Q355" s="205"/>
      <c r="R355" s="205"/>
      <c r="S355" s="205"/>
      <c r="T355" s="206"/>
      <c r="AT355" s="201" t="s">
        <v>146</v>
      </c>
      <c r="AU355" s="201" t="s">
        <v>79</v>
      </c>
      <c r="AV355" s="199" t="s">
        <v>81</v>
      </c>
      <c r="AW355" s="199" t="s">
        <v>28</v>
      </c>
      <c r="AX355" s="199" t="s">
        <v>71</v>
      </c>
      <c r="AY355" s="201" t="s">
        <v>133</v>
      </c>
    </row>
    <row r="356" spans="1:65" s="199" customFormat="1">
      <c r="B356" s="200"/>
      <c r="D356" s="193" t="s">
        <v>146</v>
      </c>
      <c r="E356" s="201" t="s">
        <v>1</v>
      </c>
      <c r="F356" s="202" t="s">
        <v>781</v>
      </c>
      <c r="H356" s="203">
        <v>-58.027000000000001</v>
      </c>
      <c r="L356" s="200"/>
      <c r="M356" s="204"/>
      <c r="N356" s="205"/>
      <c r="O356" s="205"/>
      <c r="P356" s="205"/>
      <c r="Q356" s="205"/>
      <c r="R356" s="205"/>
      <c r="S356" s="205"/>
      <c r="T356" s="206"/>
      <c r="AT356" s="201" t="s">
        <v>146</v>
      </c>
      <c r="AU356" s="201" t="s">
        <v>79</v>
      </c>
      <c r="AV356" s="199" t="s">
        <v>81</v>
      </c>
      <c r="AW356" s="199" t="s">
        <v>28</v>
      </c>
      <c r="AX356" s="199" t="s">
        <v>71</v>
      </c>
      <c r="AY356" s="201" t="s">
        <v>133</v>
      </c>
    </row>
    <row r="357" spans="1:65" s="207" customFormat="1">
      <c r="B357" s="208"/>
      <c r="D357" s="193" t="s">
        <v>146</v>
      </c>
      <c r="E357" s="209" t="s">
        <v>1</v>
      </c>
      <c r="F357" s="210" t="s">
        <v>149</v>
      </c>
      <c r="H357" s="211">
        <v>135.292</v>
      </c>
      <c r="L357" s="208"/>
      <c r="M357" s="212"/>
      <c r="N357" s="213"/>
      <c r="O357" s="213"/>
      <c r="P357" s="213"/>
      <c r="Q357" s="213"/>
      <c r="R357" s="213"/>
      <c r="S357" s="213"/>
      <c r="T357" s="214"/>
      <c r="AT357" s="209" t="s">
        <v>146</v>
      </c>
      <c r="AU357" s="209" t="s">
        <v>79</v>
      </c>
      <c r="AV357" s="207" t="s">
        <v>140</v>
      </c>
      <c r="AW357" s="207" t="s">
        <v>28</v>
      </c>
      <c r="AX357" s="207" t="s">
        <v>79</v>
      </c>
      <c r="AY357" s="209" t="s">
        <v>133</v>
      </c>
    </row>
    <row r="358" spans="1:65" s="94" customFormat="1" ht="21.75" customHeight="1">
      <c r="A358" s="91"/>
      <c r="B358" s="92"/>
      <c r="C358" s="176" t="s">
        <v>481</v>
      </c>
      <c r="D358" s="176" t="s">
        <v>136</v>
      </c>
      <c r="E358" s="177" t="s">
        <v>794</v>
      </c>
      <c r="F358" s="178" t="s">
        <v>795</v>
      </c>
      <c r="G358" s="179" t="s">
        <v>371</v>
      </c>
      <c r="H358" s="180">
        <v>29</v>
      </c>
      <c r="I358" s="181"/>
      <c r="J358" s="182">
        <f>ROUND(I358*H358,2)</f>
        <v>0</v>
      </c>
      <c r="K358" s="183"/>
      <c r="L358" s="92"/>
      <c r="M358" s="184" t="s">
        <v>1</v>
      </c>
      <c r="N358" s="185" t="s">
        <v>36</v>
      </c>
      <c r="O358" s="186"/>
      <c r="P358" s="187">
        <f>O358*H358</f>
        <v>0</v>
      </c>
      <c r="Q358" s="187">
        <v>0</v>
      </c>
      <c r="R358" s="187">
        <f>Q358*H358</f>
        <v>0</v>
      </c>
      <c r="S358" s="187">
        <v>0</v>
      </c>
      <c r="T358" s="188">
        <f>S358*H358</f>
        <v>0</v>
      </c>
      <c r="U358" s="91"/>
      <c r="V358" s="91"/>
      <c r="W358" s="91"/>
      <c r="X358" s="91"/>
      <c r="Y358" s="91"/>
      <c r="Z358" s="91"/>
      <c r="AA358" s="91"/>
      <c r="AB358" s="91"/>
      <c r="AC358" s="91"/>
      <c r="AD358" s="91"/>
      <c r="AE358" s="91"/>
      <c r="AR358" s="189" t="s">
        <v>221</v>
      </c>
      <c r="AT358" s="189" t="s">
        <v>136</v>
      </c>
      <c r="AU358" s="189" t="s">
        <v>79</v>
      </c>
      <c r="AY358" s="83" t="s">
        <v>133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83" t="s">
        <v>79</v>
      </c>
      <c r="BK358" s="190">
        <f>ROUND(I358*H358,2)</f>
        <v>0</v>
      </c>
      <c r="BL358" s="83" t="s">
        <v>221</v>
      </c>
      <c r="BM358" s="189" t="s">
        <v>796</v>
      </c>
    </row>
    <row r="359" spans="1:65" s="199" customFormat="1">
      <c r="B359" s="200"/>
      <c r="D359" s="193" t="s">
        <v>146</v>
      </c>
      <c r="E359" s="201" t="s">
        <v>1</v>
      </c>
      <c r="F359" s="202" t="s">
        <v>797</v>
      </c>
      <c r="H359" s="203">
        <v>37.4</v>
      </c>
      <c r="L359" s="200"/>
      <c r="M359" s="204"/>
      <c r="N359" s="205"/>
      <c r="O359" s="205"/>
      <c r="P359" s="205"/>
      <c r="Q359" s="205"/>
      <c r="R359" s="205"/>
      <c r="S359" s="205"/>
      <c r="T359" s="206"/>
      <c r="AT359" s="201" t="s">
        <v>146</v>
      </c>
      <c r="AU359" s="201" t="s">
        <v>79</v>
      </c>
      <c r="AV359" s="199" t="s">
        <v>81</v>
      </c>
      <c r="AW359" s="199" t="s">
        <v>28</v>
      </c>
      <c r="AX359" s="199" t="s">
        <v>71</v>
      </c>
      <c r="AY359" s="201" t="s">
        <v>133</v>
      </c>
    </row>
    <row r="360" spans="1:65" s="199" customFormat="1">
      <c r="B360" s="200"/>
      <c r="D360" s="193" t="s">
        <v>146</v>
      </c>
      <c r="E360" s="201" t="s">
        <v>1</v>
      </c>
      <c r="F360" s="202" t="s">
        <v>798</v>
      </c>
      <c r="H360" s="203">
        <v>-8.4</v>
      </c>
      <c r="L360" s="200"/>
      <c r="M360" s="204"/>
      <c r="N360" s="205"/>
      <c r="O360" s="205"/>
      <c r="P360" s="205"/>
      <c r="Q360" s="205"/>
      <c r="R360" s="205"/>
      <c r="S360" s="205"/>
      <c r="T360" s="206"/>
      <c r="AT360" s="201" t="s">
        <v>146</v>
      </c>
      <c r="AU360" s="201" t="s">
        <v>79</v>
      </c>
      <c r="AV360" s="199" t="s">
        <v>81</v>
      </c>
      <c r="AW360" s="199" t="s">
        <v>28</v>
      </c>
      <c r="AX360" s="199" t="s">
        <v>71</v>
      </c>
      <c r="AY360" s="201" t="s">
        <v>133</v>
      </c>
    </row>
    <row r="361" spans="1:65" s="207" customFormat="1">
      <c r="B361" s="208"/>
      <c r="D361" s="193" t="s">
        <v>146</v>
      </c>
      <c r="E361" s="209" t="s">
        <v>1</v>
      </c>
      <c r="F361" s="210" t="s">
        <v>149</v>
      </c>
      <c r="H361" s="211">
        <v>29</v>
      </c>
      <c r="L361" s="208"/>
      <c r="M361" s="212"/>
      <c r="N361" s="213"/>
      <c r="O361" s="213"/>
      <c r="P361" s="213"/>
      <c r="Q361" s="213"/>
      <c r="R361" s="213"/>
      <c r="S361" s="213"/>
      <c r="T361" s="214"/>
      <c r="AT361" s="209" t="s">
        <v>146</v>
      </c>
      <c r="AU361" s="209" t="s">
        <v>79</v>
      </c>
      <c r="AV361" s="207" t="s">
        <v>140</v>
      </c>
      <c r="AW361" s="207" t="s">
        <v>28</v>
      </c>
      <c r="AX361" s="207" t="s">
        <v>79</v>
      </c>
      <c r="AY361" s="209" t="s">
        <v>133</v>
      </c>
    </row>
    <row r="362" spans="1:65" s="94" customFormat="1" ht="33" customHeight="1">
      <c r="A362" s="91"/>
      <c r="B362" s="92"/>
      <c r="C362" s="176" t="s">
        <v>487</v>
      </c>
      <c r="D362" s="176" t="s">
        <v>136</v>
      </c>
      <c r="E362" s="177" t="s">
        <v>799</v>
      </c>
      <c r="F362" s="178" t="s">
        <v>800</v>
      </c>
      <c r="G362" s="179" t="s">
        <v>157</v>
      </c>
      <c r="H362" s="180">
        <v>58.027000000000001</v>
      </c>
      <c r="I362" s="181"/>
      <c r="J362" s="182">
        <f>ROUND(I362*H362,2)</f>
        <v>0</v>
      </c>
      <c r="K362" s="183"/>
      <c r="L362" s="92"/>
      <c r="M362" s="184" t="s">
        <v>1</v>
      </c>
      <c r="N362" s="185" t="s">
        <v>36</v>
      </c>
      <c r="O362" s="186"/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91"/>
      <c r="V362" s="91"/>
      <c r="W362" s="91"/>
      <c r="X362" s="91"/>
      <c r="Y362" s="91"/>
      <c r="Z362" s="91"/>
      <c r="AA362" s="91"/>
      <c r="AB362" s="91"/>
      <c r="AC362" s="91"/>
      <c r="AD362" s="91"/>
      <c r="AE362" s="91"/>
      <c r="AR362" s="189" t="s">
        <v>221</v>
      </c>
      <c r="AT362" s="189" t="s">
        <v>136</v>
      </c>
      <c r="AU362" s="189" t="s">
        <v>79</v>
      </c>
      <c r="AY362" s="83" t="s">
        <v>133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83" t="s">
        <v>79</v>
      </c>
      <c r="BK362" s="190">
        <f>ROUND(I362*H362,2)</f>
        <v>0</v>
      </c>
      <c r="BL362" s="83" t="s">
        <v>221</v>
      </c>
      <c r="BM362" s="189" t="s">
        <v>801</v>
      </c>
    </row>
    <row r="363" spans="1:65" s="199" customFormat="1">
      <c r="B363" s="200"/>
      <c r="D363" s="193" t="s">
        <v>146</v>
      </c>
      <c r="E363" s="201" t="s">
        <v>1</v>
      </c>
      <c r="F363" s="202" t="s">
        <v>788</v>
      </c>
      <c r="H363" s="203">
        <v>74.8</v>
      </c>
      <c r="L363" s="200"/>
      <c r="M363" s="204"/>
      <c r="N363" s="205"/>
      <c r="O363" s="205"/>
      <c r="P363" s="205"/>
      <c r="Q363" s="205"/>
      <c r="R363" s="205"/>
      <c r="S363" s="205"/>
      <c r="T363" s="206"/>
      <c r="AT363" s="201" t="s">
        <v>146</v>
      </c>
      <c r="AU363" s="201" t="s">
        <v>79</v>
      </c>
      <c r="AV363" s="199" t="s">
        <v>81</v>
      </c>
      <c r="AW363" s="199" t="s">
        <v>28</v>
      </c>
      <c r="AX363" s="199" t="s">
        <v>71</v>
      </c>
      <c r="AY363" s="201" t="s">
        <v>133</v>
      </c>
    </row>
    <row r="364" spans="1:65" s="199" customFormat="1">
      <c r="B364" s="200"/>
      <c r="D364" s="193" t="s">
        <v>146</v>
      </c>
      <c r="E364" s="201" t="s">
        <v>1</v>
      </c>
      <c r="F364" s="202" t="s">
        <v>789</v>
      </c>
      <c r="H364" s="203">
        <v>-1.7729999999999999</v>
      </c>
      <c r="L364" s="200"/>
      <c r="M364" s="204"/>
      <c r="N364" s="205"/>
      <c r="O364" s="205"/>
      <c r="P364" s="205"/>
      <c r="Q364" s="205"/>
      <c r="R364" s="205"/>
      <c r="S364" s="205"/>
      <c r="T364" s="206"/>
      <c r="AT364" s="201" t="s">
        <v>146</v>
      </c>
      <c r="AU364" s="201" t="s">
        <v>79</v>
      </c>
      <c r="AV364" s="199" t="s">
        <v>81</v>
      </c>
      <c r="AW364" s="199" t="s">
        <v>28</v>
      </c>
      <c r="AX364" s="199" t="s">
        <v>71</v>
      </c>
      <c r="AY364" s="201" t="s">
        <v>133</v>
      </c>
    </row>
    <row r="365" spans="1:65" s="199" customFormat="1">
      <c r="B365" s="200"/>
      <c r="D365" s="193" t="s">
        <v>146</v>
      </c>
      <c r="E365" s="201" t="s">
        <v>1</v>
      </c>
      <c r="F365" s="202" t="s">
        <v>790</v>
      </c>
      <c r="H365" s="203">
        <v>-15</v>
      </c>
      <c r="L365" s="200"/>
      <c r="M365" s="204"/>
      <c r="N365" s="205"/>
      <c r="O365" s="205"/>
      <c r="P365" s="205"/>
      <c r="Q365" s="205"/>
      <c r="R365" s="205"/>
      <c r="S365" s="205"/>
      <c r="T365" s="206"/>
      <c r="AT365" s="201" t="s">
        <v>146</v>
      </c>
      <c r="AU365" s="201" t="s">
        <v>79</v>
      </c>
      <c r="AV365" s="199" t="s">
        <v>81</v>
      </c>
      <c r="AW365" s="199" t="s">
        <v>28</v>
      </c>
      <c r="AX365" s="199" t="s">
        <v>71</v>
      </c>
      <c r="AY365" s="201" t="s">
        <v>133</v>
      </c>
    </row>
    <row r="366" spans="1:65" s="207" customFormat="1">
      <c r="B366" s="208"/>
      <c r="D366" s="193" t="s">
        <v>146</v>
      </c>
      <c r="E366" s="209" t="s">
        <v>1</v>
      </c>
      <c r="F366" s="210" t="s">
        <v>149</v>
      </c>
      <c r="H366" s="211">
        <v>58.027000000000001</v>
      </c>
      <c r="L366" s="208"/>
      <c r="M366" s="212"/>
      <c r="N366" s="213"/>
      <c r="O366" s="213"/>
      <c r="P366" s="213"/>
      <c r="Q366" s="213"/>
      <c r="R366" s="213"/>
      <c r="S366" s="213"/>
      <c r="T366" s="214"/>
      <c r="AT366" s="209" t="s">
        <v>146</v>
      </c>
      <c r="AU366" s="209" t="s">
        <v>79</v>
      </c>
      <c r="AV366" s="207" t="s">
        <v>140</v>
      </c>
      <c r="AW366" s="207" t="s">
        <v>28</v>
      </c>
      <c r="AX366" s="207" t="s">
        <v>79</v>
      </c>
      <c r="AY366" s="209" t="s">
        <v>133</v>
      </c>
    </row>
    <row r="367" spans="1:65" s="94" customFormat="1" ht="21.75" customHeight="1">
      <c r="A367" s="91"/>
      <c r="B367" s="92"/>
      <c r="C367" s="176" t="s">
        <v>494</v>
      </c>
      <c r="D367" s="176" t="s">
        <v>136</v>
      </c>
      <c r="E367" s="177" t="s">
        <v>802</v>
      </c>
      <c r="F367" s="178" t="s">
        <v>803</v>
      </c>
      <c r="G367" s="179" t="s">
        <v>157</v>
      </c>
      <c r="H367" s="180">
        <v>135.292</v>
      </c>
      <c r="I367" s="181"/>
      <c r="J367" s="182">
        <f>ROUND(I367*H367,2)</f>
        <v>0</v>
      </c>
      <c r="K367" s="183"/>
      <c r="L367" s="92"/>
      <c r="M367" s="184" t="s">
        <v>1</v>
      </c>
      <c r="N367" s="185" t="s">
        <v>36</v>
      </c>
      <c r="O367" s="186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91"/>
      <c r="V367" s="91"/>
      <c r="W367" s="91"/>
      <c r="X367" s="91"/>
      <c r="Y367" s="91"/>
      <c r="Z367" s="91"/>
      <c r="AA367" s="91"/>
      <c r="AB367" s="91"/>
      <c r="AC367" s="91"/>
      <c r="AD367" s="91"/>
      <c r="AE367" s="91"/>
      <c r="AR367" s="189" t="s">
        <v>221</v>
      </c>
      <c r="AT367" s="189" t="s">
        <v>136</v>
      </c>
      <c r="AU367" s="189" t="s">
        <v>79</v>
      </c>
      <c r="AY367" s="83" t="s">
        <v>133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83" t="s">
        <v>79</v>
      </c>
      <c r="BK367" s="190">
        <f>ROUND(I367*H367,2)</f>
        <v>0</v>
      </c>
      <c r="BL367" s="83" t="s">
        <v>221</v>
      </c>
      <c r="BM367" s="189" t="s">
        <v>804</v>
      </c>
    </row>
    <row r="368" spans="1:65" s="199" customFormat="1">
      <c r="B368" s="200"/>
      <c r="D368" s="193" t="s">
        <v>146</v>
      </c>
      <c r="E368" s="201" t="s">
        <v>1</v>
      </c>
      <c r="F368" s="202" t="s">
        <v>778</v>
      </c>
      <c r="H368" s="203">
        <v>123.42</v>
      </c>
      <c r="L368" s="200"/>
      <c r="M368" s="204"/>
      <c r="N368" s="205"/>
      <c r="O368" s="205"/>
      <c r="P368" s="205"/>
      <c r="Q368" s="205"/>
      <c r="R368" s="205"/>
      <c r="S368" s="205"/>
      <c r="T368" s="206"/>
      <c r="AT368" s="201" t="s">
        <v>146</v>
      </c>
      <c r="AU368" s="201" t="s">
        <v>79</v>
      </c>
      <c r="AV368" s="199" t="s">
        <v>81</v>
      </c>
      <c r="AW368" s="199" t="s">
        <v>28</v>
      </c>
      <c r="AX368" s="199" t="s">
        <v>71</v>
      </c>
      <c r="AY368" s="201" t="s">
        <v>133</v>
      </c>
    </row>
    <row r="369" spans="1:65" s="199" customFormat="1">
      <c r="B369" s="200"/>
      <c r="D369" s="193" t="s">
        <v>146</v>
      </c>
      <c r="E369" s="201" t="s">
        <v>1</v>
      </c>
      <c r="F369" s="202" t="s">
        <v>779</v>
      </c>
      <c r="H369" s="203">
        <v>-2.25</v>
      </c>
      <c r="L369" s="200"/>
      <c r="M369" s="204"/>
      <c r="N369" s="205"/>
      <c r="O369" s="205"/>
      <c r="P369" s="205"/>
      <c r="Q369" s="205"/>
      <c r="R369" s="205"/>
      <c r="S369" s="205"/>
      <c r="T369" s="206"/>
      <c r="AT369" s="201" t="s">
        <v>146</v>
      </c>
      <c r="AU369" s="201" t="s">
        <v>79</v>
      </c>
      <c r="AV369" s="199" t="s">
        <v>81</v>
      </c>
      <c r="AW369" s="199" t="s">
        <v>28</v>
      </c>
      <c r="AX369" s="199" t="s">
        <v>71</v>
      </c>
      <c r="AY369" s="201" t="s">
        <v>133</v>
      </c>
    </row>
    <row r="370" spans="1:65" s="199" customFormat="1">
      <c r="B370" s="200"/>
      <c r="D370" s="193" t="s">
        <v>146</v>
      </c>
      <c r="E370" s="201" t="s">
        <v>1</v>
      </c>
      <c r="F370" s="202" t="s">
        <v>780</v>
      </c>
      <c r="H370" s="203">
        <v>72.149000000000001</v>
      </c>
      <c r="L370" s="200"/>
      <c r="M370" s="204"/>
      <c r="N370" s="205"/>
      <c r="O370" s="205"/>
      <c r="P370" s="205"/>
      <c r="Q370" s="205"/>
      <c r="R370" s="205"/>
      <c r="S370" s="205"/>
      <c r="T370" s="206"/>
      <c r="AT370" s="201" t="s">
        <v>146</v>
      </c>
      <c r="AU370" s="201" t="s">
        <v>79</v>
      </c>
      <c r="AV370" s="199" t="s">
        <v>81</v>
      </c>
      <c r="AW370" s="199" t="s">
        <v>28</v>
      </c>
      <c r="AX370" s="199" t="s">
        <v>71</v>
      </c>
      <c r="AY370" s="201" t="s">
        <v>133</v>
      </c>
    </row>
    <row r="371" spans="1:65" s="199" customFormat="1">
      <c r="B371" s="200"/>
      <c r="D371" s="193" t="s">
        <v>146</v>
      </c>
      <c r="E371" s="201" t="s">
        <v>1</v>
      </c>
      <c r="F371" s="202" t="s">
        <v>781</v>
      </c>
      <c r="H371" s="203">
        <v>-58.027000000000001</v>
      </c>
      <c r="L371" s="200"/>
      <c r="M371" s="204"/>
      <c r="N371" s="205"/>
      <c r="O371" s="205"/>
      <c r="P371" s="205"/>
      <c r="Q371" s="205"/>
      <c r="R371" s="205"/>
      <c r="S371" s="205"/>
      <c r="T371" s="206"/>
      <c r="AT371" s="201" t="s">
        <v>146</v>
      </c>
      <c r="AU371" s="201" t="s">
        <v>79</v>
      </c>
      <c r="AV371" s="199" t="s">
        <v>81</v>
      </c>
      <c r="AW371" s="199" t="s">
        <v>28</v>
      </c>
      <c r="AX371" s="199" t="s">
        <v>71</v>
      </c>
      <c r="AY371" s="201" t="s">
        <v>133</v>
      </c>
    </row>
    <row r="372" spans="1:65" s="207" customFormat="1">
      <c r="B372" s="208"/>
      <c r="D372" s="193" t="s">
        <v>146</v>
      </c>
      <c r="E372" s="209" t="s">
        <v>1</v>
      </c>
      <c r="F372" s="210" t="s">
        <v>149</v>
      </c>
      <c r="H372" s="211">
        <v>135.292</v>
      </c>
      <c r="L372" s="208"/>
      <c r="M372" s="212"/>
      <c r="N372" s="213"/>
      <c r="O372" s="213"/>
      <c r="P372" s="213"/>
      <c r="Q372" s="213"/>
      <c r="R372" s="213"/>
      <c r="S372" s="213"/>
      <c r="T372" s="214"/>
      <c r="AT372" s="209" t="s">
        <v>146</v>
      </c>
      <c r="AU372" s="209" t="s">
        <v>79</v>
      </c>
      <c r="AV372" s="207" t="s">
        <v>140</v>
      </c>
      <c r="AW372" s="207" t="s">
        <v>28</v>
      </c>
      <c r="AX372" s="207" t="s">
        <v>79</v>
      </c>
      <c r="AY372" s="209" t="s">
        <v>133</v>
      </c>
    </row>
    <row r="373" spans="1:65" s="94" customFormat="1" ht="33" customHeight="1">
      <c r="A373" s="91"/>
      <c r="B373" s="92"/>
      <c r="C373" s="176" t="s">
        <v>499</v>
      </c>
      <c r="D373" s="176" t="s">
        <v>136</v>
      </c>
      <c r="E373" s="177" t="s">
        <v>805</v>
      </c>
      <c r="F373" s="178" t="s">
        <v>806</v>
      </c>
      <c r="G373" s="179" t="s">
        <v>157</v>
      </c>
      <c r="H373" s="180">
        <v>135.292</v>
      </c>
      <c r="I373" s="181"/>
      <c r="J373" s="182">
        <f>ROUND(I373*H373,2)</f>
        <v>0</v>
      </c>
      <c r="K373" s="183"/>
      <c r="L373" s="92"/>
      <c r="M373" s="184" t="s">
        <v>1</v>
      </c>
      <c r="N373" s="185" t="s">
        <v>36</v>
      </c>
      <c r="O373" s="186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91"/>
      <c r="V373" s="91"/>
      <c r="W373" s="91"/>
      <c r="X373" s="91"/>
      <c r="Y373" s="91"/>
      <c r="Z373" s="91"/>
      <c r="AA373" s="91"/>
      <c r="AB373" s="91"/>
      <c r="AC373" s="91"/>
      <c r="AD373" s="91"/>
      <c r="AE373" s="91"/>
      <c r="AR373" s="189" t="s">
        <v>221</v>
      </c>
      <c r="AT373" s="189" t="s">
        <v>136</v>
      </c>
      <c r="AU373" s="189" t="s">
        <v>79</v>
      </c>
      <c r="AY373" s="83" t="s">
        <v>133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83" t="s">
        <v>79</v>
      </c>
      <c r="BK373" s="190">
        <f>ROUND(I373*H373,2)</f>
        <v>0</v>
      </c>
      <c r="BL373" s="83" t="s">
        <v>221</v>
      </c>
      <c r="BM373" s="189" t="s">
        <v>807</v>
      </c>
    </row>
    <row r="374" spans="1:65" s="199" customFormat="1">
      <c r="B374" s="200"/>
      <c r="D374" s="193" t="s">
        <v>146</v>
      </c>
      <c r="E374" s="201" t="s">
        <v>1</v>
      </c>
      <c r="F374" s="202" t="s">
        <v>778</v>
      </c>
      <c r="H374" s="203">
        <v>123.42</v>
      </c>
      <c r="L374" s="200"/>
      <c r="M374" s="204"/>
      <c r="N374" s="205"/>
      <c r="O374" s="205"/>
      <c r="P374" s="205"/>
      <c r="Q374" s="205"/>
      <c r="R374" s="205"/>
      <c r="S374" s="205"/>
      <c r="T374" s="206"/>
      <c r="AT374" s="201" t="s">
        <v>146</v>
      </c>
      <c r="AU374" s="201" t="s">
        <v>79</v>
      </c>
      <c r="AV374" s="199" t="s">
        <v>81</v>
      </c>
      <c r="AW374" s="199" t="s">
        <v>28</v>
      </c>
      <c r="AX374" s="199" t="s">
        <v>71</v>
      </c>
      <c r="AY374" s="201" t="s">
        <v>133</v>
      </c>
    </row>
    <row r="375" spans="1:65" s="199" customFormat="1">
      <c r="B375" s="200"/>
      <c r="D375" s="193" t="s">
        <v>146</v>
      </c>
      <c r="E375" s="201" t="s">
        <v>1</v>
      </c>
      <c r="F375" s="202" t="s">
        <v>779</v>
      </c>
      <c r="H375" s="203">
        <v>-2.25</v>
      </c>
      <c r="L375" s="200"/>
      <c r="M375" s="204"/>
      <c r="N375" s="205"/>
      <c r="O375" s="205"/>
      <c r="P375" s="205"/>
      <c r="Q375" s="205"/>
      <c r="R375" s="205"/>
      <c r="S375" s="205"/>
      <c r="T375" s="206"/>
      <c r="AT375" s="201" t="s">
        <v>146</v>
      </c>
      <c r="AU375" s="201" t="s">
        <v>79</v>
      </c>
      <c r="AV375" s="199" t="s">
        <v>81</v>
      </c>
      <c r="AW375" s="199" t="s">
        <v>28</v>
      </c>
      <c r="AX375" s="199" t="s">
        <v>71</v>
      </c>
      <c r="AY375" s="201" t="s">
        <v>133</v>
      </c>
    </row>
    <row r="376" spans="1:65" s="199" customFormat="1">
      <c r="B376" s="200"/>
      <c r="D376" s="193" t="s">
        <v>146</v>
      </c>
      <c r="E376" s="201" t="s">
        <v>1</v>
      </c>
      <c r="F376" s="202" t="s">
        <v>780</v>
      </c>
      <c r="H376" s="203">
        <v>72.149000000000001</v>
      </c>
      <c r="L376" s="200"/>
      <c r="M376" s="204"/>
      <c r="N376" s="205"/>
      <c r="O376" s="205"/>
      <c r="P376" s="205"/>
      <c r="Q376" s="205"/>
      <c r="R376" s="205"/>
      <c r="S376" s="205"/>
      <c r="T376" s="206"/>
      <c r="AT376" s="201" t="s">
        <v>146</v>
      </c>
      <c r="AU376" s="201" t="s">
        <v>79</v>
      </c>
      <c r="AV376" s="199" t="s">
        <v>81</v>
      </c>
      <c r="AW376" s="199" t="s">
        <v>28</v>
      </c>
      <c r="AX376" s="199" t="s">
        <v>71</v>
      </c>
      <c r="AY376" s="201" t="s">
        <v>133</v>
      </c>
    </row>
    <row r="377" spans="1:65" s="199" customFormat="1">
      <c r="B377" s="200"/>
      <c r="D377" s="193" t="s">
        <v>146</v>
      </c>
      <c r="E377" s="201" t="s">
        <v>1</v>
      </c>
      <c r="F377" s="202" t="s">
        <v>781</v>
      </c>
      <c r="H377" s="203">
        <v>-58.027000000000001</v>
      </c>
      <c r="L377" s="200"/>
      <c r="M377" s="204"/>
      <c r="N377" s="205"/>
      <c r="O377" s="205"/>
      <c r="P377" s="205"/>
      <c r="Q377" s="205"/>
      <c r="R377" s="205"/>
      <c r="S377" s="205"/>
      <c r="T377" s="206"/>
      <c r="AT377" s="201" t="s">
        <v>146</v>
      </c>
      <c r="AU377" s="201" t="s">
        <v>79</v>
      </c>
      <c r="AV377" s="199" t="s">
        <v>81</v>
      </c>
      <c r="AW377" s="199" t="s">
        <v>28</v>
      </c>
      <c r="AX377" s="199" t="s">
        <v>71</v>
      </c>
      <c r="AY377" s="201" t="s">
        <v>133</v>
      </c>
    </row>
    <row r="378" spans="1:65" s="207" customFormat="1">
      <c r="B378" s="208"/>
      <c r="D378" s="193" t="s">
        <v>146</v>
      </c>
      <c r="E378" s="209" t="s">
        <v>1</v>
      </c>
      <c r="F378" s="210" t="s">
        <v>149</v>
      </c>
      <c r="H378" s="211">
        <v>135.292</v>
      </c>
      <c r="L378" s="208"/>
      <c r="M378" s="212"/>
      <c r="N378" s="213"/>
      <c r="O378" s="213"/>
      <c r="P378" s="213"/>
      <c r="Q378" s="213"/>
      <c r="R378" s="213"/>
      <c r="S378" s="213"/>
      <c r="T378" s="214"/>
      <c r="AT378" s="209" t="s">
        <v>146</v>
      </c>
      <c r="AU378" s="209" t="s">
        <v>79</v>
      </c>
      <c r="AV378" s="207" t="s">
        <v>140</v>
      </c>
      <c r="AW378" s="207" t="s">
        <v>28</v>
      </c>
      <c r="AX378" s="207" t="s">
        <v>79</v>
      </c>
      <c r="AY378" s="209" t="s">
        <v>133</v>
      </c>
    </row>
    <row r="379" spans="1:65" s="163" customFormat="1" ht="25.9" customHeight="1">
      <c r="B379" s="164"/>
      <c r="D379" s="165" t="s">
        <v>70</v>
      </c>
      <c r="E379" s="166" t="s">
        <v>150</v>
      </c>
      <c r="F379" s="166" t="s">
        <v>808</v>
      </c>
      <c r="J379" s="167">
        <f>BK379</f>
        <v>0</v>
      </c>
      <c r="L379" s="164"/>
      <c r="M379" s="168"/>
      <c r="N379" s="169"/>
      <c r="O379" s="169"/>
      <c r="P379" s="170">
        <f>P380</f>
        <v>0</v>
      </c>
      <c r="Q379" s="169"/>
      <c r="R379" s="170">
        <f>R380</f>
        <v>0</v>
      </c>
      <c r="S379" s="169"/>
      <c r="T379" s="171">
        <f>T380</f>
        <v>0</v>
      </c>
      <c r="AR379" s="165" t="s">
        <v>134</v>
      </c>
      <c r="AT379" s="172" t="s">
        <v>70</v>
      </c>
      <c r="AU379" s="172" t="s">
        <v>71</v>
      </c>
      <c r="AY379" s="165" t="s">
        <v>133</v>
      </c>
      <c r="BK379" s="173">
        <f>BK380</f>
        <v>0</v>
      </c>
    </row>
    <row r="380" spans="1:65" s="163" customFormat="1" ht="22.9" customHeight="1">
      <c r="B380" s="164"/>
      <c r="D380" s="165" t="s">
        <v>70</v>
      </c>
      <c r="E380" s="174" t="s">
        <v>809</v>
      </c>
      <c r="F380" s="174" t="s">
        <v>810</v>
      </c>
      <c r="J380" s="175">
        <f>BK380</f>
        <v>0</v>
      </c>
      <c r="L380" s="164"/>
      <c r="M380" s="168"/>
      <c r="N380" s="169"/>
      <c r="O380" s="169"/>
      <c r="P380" s="170">
        <f>SUM(P381:P391)</f>
        <v>0</v>
      </c>
      <c r="Q380" s="169"/>
      <c r="R380" s="170">
        <f>SUM(R381:R391)</f>
        <v>0</v>
      </c>
      <c r="S380" s="169"/>
      <c r="T380" s="171">
        <f>SUM(T381:T391)</f>
        <v>0</v>
      </c>
      <c r="AR380" s="165" t="s">
        <v>134</v>
      </c>
      <c r="AT380" s="172" t="s">
        <v>70</v>
      </c>
      <c r="AU380" s="172" t="s">
        <v>79</v>
      </c>
      <c r="AY380" s="165" t="s">
        <v>133</v>
      </c>
      <c r="BK380" s="173">
        <f>SUM(BK381:BK391)</f>
        <v>0</v>
      </c>
    </row>
    <row r="381" spans="1:65" s="94" customFormat="1" ht="55.5" customHeight="1">
      <c r="A381" s="91"/>
      <c r="B381" s="92"/>
      <c r="C381" s="176" t="s">
        <v>506</v>
      </c>
      <c r="D381" s="176" t="s">
        <v>136</v>
      </c>
      <c r="E381" s="177" t="s">
        <v>811</v>
      </c>
      <c r="F381" s="178" t="s">
        <v>812</v>
      </c>
      <c r="G381" s="179" t="s">
        <v>139</v>
      </c>
      <c r="H381" s="180">
        <v>26</v>
      </c>
      <c r="I381" s="181"/>
      <c r="J381" s="182">
        <f t="shared" ref="J381:J391" si="10">ROUND(I381*H381,2)</f>
        <v>0</v>
      </c>
      <c r="K381" s="183"/>
      <c r="L381" s="92"/>
      <c r="M381" s="184" t="s">
        <v>1</v>
      </c>
      <c r="N381" s="185" t="s">
        <v>36</v>
      </c>
      <c r="O381" s="186"/>
      <c r="P381" s="187">
        <f t="shared" ref="P381:P391" si="11">O381*H381</f>
        <v>0</v>
      </c>
      <c r="Q381" s="187">
        <v>0</v>
      </c>
      <c r="R381" s="187">
        <f t="shared" ref="R381:R391" si="12">Q381*H381</f>
        <v>0</v>
      </c>
      <c r="S381" s="187">
        <v>0</v>
      </c>
      <c r="T381" s="188">
        <f t="shared" ref="T381:T391" si="13">S381*H381</f>
        <v>0</v>
      </c>
      <c r="U381" s="91"/>
      <c r="V381" s="91"/>
      <c r="W381" s="91"/>
      <c r="X381" s="91"/>
      <c r="Y381" s="91"/>
      <c r="Z381" s="91"/>
      <c r="AA381" s="91"/>
      <c r="AB381" s="91"/>
      <c r="AC381" s="91"/>
      <c r="AD381" s="91"/>
      <c r="AE381" s="91"/>
      <c r="AR381" s="189" t="s">
        <v>470</v>
      </c>
      <c r="AT381" s="189" t="s">
        <v>136</v>
      </c>
      <c r="AU381" s="189" t="s">
        <v>81</v>
      </c>
      <c r="AY381" s="83" t="s">
        <v>133</v>
      </c>
      <c r="BE381" s="190">
        <f t="shared" ref="BE381:BE391" si="14">IF(N381="základní",J381,0)</f>
        <v>0</v>
      </c>
      <c r="BF381" s="190">
        <f t="shared" ref="BF381:BF391" si="15">IF(N381="snížená",J381,0)</f>
        <v>0</v>
      </c>
      <c r="BG381" s="190">
        <f t="shared" ref="BG381:BG391" si="16">IF(N381="zákl. přenesená",J381,0)</f>
        <v>0</v>
      </c>
      <c r="BH381" s="190">
        <f t="shared" ref="BH381:BH391" si="17">IF(N381="sníž. přenesená",J381,0)</f>
        <v>0</v>
      </c>
      <c r="BI381" s="190">
        <f t="shared" ref="BI381:BI391" si="18">IF(N381="nulová",J381,0)</f>
        <v>0</v>
      </c>
      <c r="BJ381" s="83" t="s">
        <v>79</v>
      </c>
      <c r="BK381" s="190">
        <f t="shared" ref="BK381:BK391" si="19">ROUND(I381*H381,2)</f>
        <v>0</v>
      </c>
      <c r="BL381" s="83" t="s">
        <v>470</v>
      </c>
      <c r="BM381" s="189" t="s">
        <v>813</v>
      </c>
    </row>
    <row r="382" spans="1:65" s="94" customFormat="1" ht="55.5" customHeight="1">
      <c r="A382" s="91"/>
      <c r="B382" s="92"/>
      <c r="C382" s="176" t="s">
        <v>814</v>
      </c>
      <c r="D382" s="176" t="s">
        <v>136</v>
      </c>
      <c r="E382" s="177" t="s">
        <v>815</v>
      </c>
      <c r="F382" s="178" t="s">
        <v>816</v>
      </c>
      <c r="G382" s="179" t="s">
        <v>139</v>
      </c>
      <c r="H382" s="180">
        <v>1</v>
      </c>
      <c r="I382" s="181"/>
      <c r="J382" s="182">
        <f t="shared" si="10"/>
        <v>0</v>
      </c>
      <c r="K382" s="183"/>
      <c r="L382" s="92"/>
      <c r="M382" s="184" t="s">
        <v>1</v>
      </c>
      <c r="N382" s="185" t="s">
        <v>36</v>
      </c>
      <c r="O382" s="186"/>
      <c r="P382" s="187">
        <f t="shared" si="11"/>
        <v>0</v>
      </c>
      <c r="Q382" s="187">
        <v>0</v>
      </c>
      <c r="R382" s="187">
        <f t="shared" si="12"/>
        <v>0</v>
      </c>
      <c r="S382" s="187">
        <v>0</v>
      </c>
      <c r="T382" s="188">
        <f t="shared" si="13"/>
        <v>0</v>
      </c>
      <c r="U382" s="91"/>
      <c r="V382" s="91"/>
      <c r="W382" s="91"/>
      <c r="X382" s="91"/>
      <c r="Y382" s="91"/>
      <c r="Z382" s="91"/>
      <c r="AA382" s="91"/>
      <c r="AB382" s="91"/>
      <c r="AC382" s="91"/>
      <c r="AD382" s="91"/>
      <c r="AE382" s="91"/>
      <c r="AR382" s="189" t="s">
        <v>470</v>
      </c>
      <c r="AT382" s="189" t="s">
        <v>136</v>
      </c>
      <c r="AU382" s="189" t="s">
        <v>81</v>
      </c>
      <c r="AY382" s="83" t="s">
        <v>133</v>
      </c>
      <c r="BE382" s="190">
        <f t="shared" si="14"/>
        <v>0</v>
      </c>
      <c r="BF382" s="190">
        <f t="shared" si="15"/>
        <v>0</v>
      </c>
      <c r="BG382" s="190">
        <f t="shared" si="16"/>
        <v>0</v>
      </c>
      <c r="BH382" s="190">
        <f t="shared" si="17"/>
        <v>0</v>
      </c>
      <c r="BI382" s="190">
        <f t="shared" si="18"/>
        <v>0</v>
      </c>
      <c r="BJ382" s="83" t="s">
        <v>79</v>
      </c>
      <c r="BK382" s="190">
        <f t="shared" si="19"/>
        <v>0</v>
      </c>
      <c r="BL382" s="83" t="s">
        <v>470</v>
      </c>
      <c r="BM382" s="189" t="s">
        <v>817</v>
      </c>
    </row>
    <row r="383" spans="1:65" s="94" customFormat="1" ht="16.5" customHeight="1">
      <c r="A383" s="91"/>
      <c r="B383" s="92"/>
      <c r="C383" s="176" t="s">
        <v>818</v>
      </c>
      <c r="D383" s="176" t="s">
        <v>136</v>
      </c>
      <c r="E383" s="177" t="s">
        <v>819</v>
      </c>
      <c r="F383" s="178" t="s">
        <v>820</v>
      </c>
      <c r="G383" s="179" t="s">
        <v>139</v>
      </c>
      <c r="H383" s="180">
        <v>1</v>
      </c>
      <c r="I383" s="181"/>
      <c r="J383" s="182">
        <f t="shared" si="10"/>
        <v>0</v>
      </c>
      <c r="K383" s="183"/>
      <c r="L383" s="92"/>
      <c r="M383" s="184" t="s">
        <v>1</v>
      </c>
      <c r="N383" s="185" t="s">
        <v>36</v>
      </c>
      <c r="O383" s="186"/>
      <c r="P383" s="187">
        <f t="shared" si="11"/>
        <v>0</v>
      </c>
      <c r="Q383" s="187">
        <v>0</v>
      </c>
      <c r="R383" s="187">
        <f t="shared" si="12"/>
        <v>0</v>
      </c>
      <c r="S383" s="187">
        <v>0</v>
      </c>
      <c r="T383" s="188">
        <f t="shared" si="13"/>
        <v>0</v>
      </c>
      <c r="U383" s="91"/>
      <c r="V383" s="91"/>
      <c r="W383" s="91"/>
      <c r="X383" s="91"/>
      <c r="Y383" s="91"/>
      <c r="Z383" s="91"/>
      <c r="AA383" s="91"/>
      <c r="AB383" s="91"/>
      <c r="AC383" s="91"/>
      <c r="AD383" s="91"/>
      <c r="AE383" s="91"/>
      <c r="AR383" s="189" t="s">
        <v>470</v>
      </c>
      <c r="AT383" s="189" t="s">
        <v>136</v>
      </c>
      <c r="AU383" s="189" t="s">
        <v>81</v>
      </c>
      <c r="AY383" s="83" t="s">
        <v>133</v>
      </c>
      <c r="BE383" s="190">
        <f t="shared" si="14"/>
        <v>0</v>
      </c>
      <c r="BF383" s="190">
        <f t="shared" si="15"/>
        <v>0</v>
      </c>
      <c r="BG383" s="190">
        <f t="shared" si="16"/>
        <v>0</v>
      </c>
      <c r="BH383" s="190">
        <f t="shared" si="17"/>
        <v>0</v>
      </c>
      <c r="BI383" s="190">
        <f t="shared" si="18"/>
        <v>0</v>
      </c>
      <c r="BJ383" s="83" t="s">
        <v>79</v>
      </c>
      <c r="BK383" s="190">
        <f t="shared" si="19"/>
        <v>0</v>
      </c>
      <c r="BL383" s="83" t="s">
        <v>470</v>
      </c>
      <c r="BM383" s="189" t="s">
        <v>821</v>
      </c>
    </row>
    <row r="384" spans="1:65" s="94" customFormat="1" ht="44.25" customHeight="1">
      <c r="A384" s="91"/>
      <c r="B384" s="92"/>
      <c r="C384" s="176" t="s">
        <v>822</v>
      </c>
      <c r="D384" s="176" t="s">
        <v>136</v>
      </c>
      <c r="E384" s="177" t="s">
        <v>823</v>
      </c>
      <c r="F384" s="178" t="s">
        <v>824</v>
      </c>
      <c r="G384" s="179" t="s">
        <v>139</v>
      </c>
      <c r="H384" s="180">
        <v>1</v>
      </c>
      <c r="I384" s="181"/>
      <c r="J384" s="182">
        <f t="shared" si="10"/>
        <v>0</v>
      </c>
      <c r="K384" s="183"/>
      <c r="L384" s="92"/>
      <c r="M384" s="184" t="s">
        <v>1</v>
      </c>
      <c r="N384" s="185" t="s">
        <v>36</v>
      </c>
      <c r="O384" s="186"/>
      <c r="P384" s="187">
        <f t="shared" si="11"/>
        <v>0</v>
      </c>
      <c r="Q384" s="187">
        <v>0</v>
      </c>
      <c r="R384" s="187">
        <f t="shared" si="12"/>
        <v>0</v>
      </c>
      <c r="S384" s="187">
        <v>0</v>
      </c>
      <c r="T384" s="188">
        <f t="shared" si="13"/>
        <v>0</v>
      </c>
      <c r="U384" s="91"/>
      <c r="V384" s="91"/>
      <c r="W384" s="91"/>
      <c r="X384" s="91"/>
      <c r="Y384" s="91"/>
      <c r="Z384" s="91"/>
      <c r="AA384" s="91"/>
      <c r="AB384" s="91"/>
      <c r="AC384" s="91"/>
      <c r="AD384" s="91"/>
      <c r="AE384" s="91"/>
      <c r="AR384" s="189" t="s">
        <v>470</v>
      </c>
      <c r="AT384" s="189" t="s">
        <v>136</v>
      </c>
      <c r="AU384" s="189" t="s">
        <v>81</v>
      </c>
      <c r="AY384" s="83" t="s">
        <v>133</v>
      </c>
      <c r="BE384" s="190">
        <f t="shared" si="14"/>
        <v>0</v>
      </c>
      <c r="BF384" s="190">
        <f t="shared" si="15"/>
        <v>0</v>
      </c>
      <c r="BG384" s="190">
        <f t="shared" si="16"/>
        <v>0</v>
      </c>
      <c r="BH384" s="190">
        <f t="shared" si="17"/>
        <v>0</v>
      </c>
      <c r="BI384" s="190">
        <f t="shared" si="18"/>
        <v>0</v>
      </c>
      <c r="BJ384" s="83" t="s">
        <v>79</v>
      </c>
      <c r="BK384" s="190">
        <f t="shared" si="19"/>
        <v>0</v>
      </c>
      <c r="BL384" s="83" t="s">
        <v>470</v>
      </c>
      <c r="BM384" s="189" t="s">
        <v>825</v>
      </c>
    </row>
    <row r="385" spans="1:65" s="94" customFormat="1" ht="21.75" customHeight="1">
      <c r="A385" s="91"/>
      <c r="B385" s="92"/>
      <c r="C385" s="176" t="s">
        <v>826</v>
      </c>
      <c r="D385" s="176" t="s">
        <v>136</v>
      </c>
      <c r="E385" s="177" t="s">
        <v>827</v>
      </c>
      <c r="F385" s="178" t="s">
        <v>828</v>
      </c>
      <c r="G385" s="179" t="s">
        <v>139</v>
      </c>
      <c r="H385" s="180">
        <v>1</v>
      </c>
      <c r="I385" s="181"/>
      <c r="J385" s="182">
        <f t="shared" si="10"/>
        <v>0</v>
      </c>
      <c r="K385" s="183"/>
      <c r="L385" s="92"/>
      <c r="M385" s="184" t="s">
        <v>1</v>
      </c>
      <c r="N385" s="185" t="s">
        <v>36</v>
      </c>
      <c r="O385" s="186"/>
      <c r="P385" s="187">
        <f t="shared" si="11"/>
        <v>0</v>
      </c>
      <c r="Q385" s="187">
        <v>0</v>
      </c>
      <c r="R385" s="187">
        <f t="shared" si="12"/>
        <v>0</v>
      </c>
      <c r="S385" s="187">
        <v>0</v>
      </c>
      <c r="T385" s="188">
        <f t="shared" si="13"/>
        <v>0</v>
      </c>
      <c r="U385" s="91"/>
      <c r="V385" s="91"/>
      <c r="W385" s="91"/>
      <c r="X385" s="91"/>
      <c r="Y385" s="91"/>
      <c r="Z385" s="91"/>
      <c r="AA385" s="91"/>
      <c r="AB385" s="91"/>
      <c r="AC385" s="91"/>
      <c r="AD385" s="91"/>
      <c r="AE385" s="91"/>
      <c r="AR385" s="189" t="s">
        <v>470</v>
      </c>
      <c r="AT385" s="189" t="s">
        <v>136</v>
      </c>
      <c r="AU385" s="189" t="s">
        <v>81</v>
      </c>
      <c r="AY385" s="83" t="s">
        <v>133</v>
      </c>
      <c r="BE385" s="190">
        <f t="shared" si="14"/>
        <v>0</v>
      </c>
      <c r="BF385" s="190">
        <f t="shared" si="15"/>
        <v>0</v>
      </c>
      <c r="BG385" s="190">
        <f t="shared" si="16"/>
        <v>0</v>
      </c>
      <c r="BH385" s="190">
        <f t="shared" si="17"/>
        <v>0</v>
      </c>
      <c r="BI385" s="190">
        <f t="shared" si="18"/>
        <v>0</v>
      </c>
      <c r="BJ385" s="83" t="s">
        <v>79</v>
      </c>
      <c r="BK385" s="190">
        <f t="shared" si="19"/>
        <v>0</v>
      </c>
      <c r="BL385" s="83" t="s">
        <v>470</v>
      </c>
      <c r="BM385" s="189" t="s">
        <v>829</v>
      </c>
    </row>
    <row r="386" spans="1:65" s="94" customFormat="1" ht="16.5" customHeight="1">
      <c r="A386" s="91"/>
      <c r="B386" s="92"/>
      <c r="C386" s="176" t="s">
        <v>830</v>
      </c>
      <c r="D386" s="176" t="s">
        <v>136</v>
      </c>
      <c r="E386" s="177" t="s">
        <v>831</v>
      </c>
      <c r="F386" s="178" t="s">
        <v>832</v>
      </c>
      <c r="G386" s="179" t="s">
        <v>139</v>
      </c>
      <c r="H386" s="180">
        <v>10</v>
      </c>
      <c r="I386" s="181"/>
      <c r="J386" s="182">
        <f t="shared" si="10"/>
        <v>0</v>
      </c>
      <c r="K386" s="183"/>
      <c r="L386" s="92"/>
      <c r="M386" s="184" t="s">
        <v>1</v>
      </c>
      <c r="N386" s="185" t="s">
        <v>36</v>
      </c>
      <c r="O386" s="186"/>
      <c r="P386" s="187">
        <f t="shared" si="11"/>
        <v>0</v>
      </c>
      <c r="Q386" s="187">
        <v>0</v>
      </c>
      <c r="R386" s="187">
        <f t="shared" si="12"/>
        <v>0</v>
      </c>
      <c r="S386" s="187">
        <v>0</v>
      </c>
      <c r="T386" s="188">
        <f t="shared" si="13"/>
        <v>0</v>
      </c>
      <c r="U386" s="91"/>
      <c r="V386" s="91"/>
      <c r="W386" s="91"/>
      <c r="X386" s="91"/>
      <c r="Y386" s="91"/>
      <c r="Z386" s="91"/>
      <c r="AA386" s="91"/>
      <c r="AB386" s="91"/>
      <c r="AC386" s="91"/>
      <c r="AD386" s="91"/>
      <c r="AE386" s="91"/>
      <c r="AR386" s="189" t="s">
        <v>470</v>
      </c>
      <c r="AT386" s="189" t="s">
        <v>136</v>
      </c>
      <c r="AU386" s="189" t="s">
        <v>81</v>
      </c>
      <c r="AY386" s="83" t="s">
        <v>133</v>
      </c>
      <c r="BE386" s="190">
        <f t="shared" si="14"/>
        <v>0</v>
      </c>
      <c r="BF386" s="190">
        <f t="shared" si="15"/>
        <v>0</v>
      </c>
      <c r="BG386" s="190">
        <f t="shared" si="16"/>
        <v>0</v>
      </c>
      <c r="BH386" s="190">
        <f t="shared" si="17"/>
        <v>0</v>
      </c>
      <c r="BI386" s="190">
        <f t="shared" si="18"/>
        <v>0</v>
      </c>
      <c r="BJ386" s="83" t="s">
        <v>79</v>
      </c>
      <c r="BK386" s="190">
        <f t="shared" si="19"/>
        <v>0</v>
      </c>
      <c r="BL386" s="83" t="s">
        <v>470</v>
      </c>
      <c r="BM386" s="189" t="s">
        <v>833</v>
      </c>
    </row>
    <row r="387" spans="1:65" s="94" customFormat="1" ht="21.75" customHeight="1">
      <c r="A387" s="91"/>
      <c r="B387" s="92"/>
      <c r="C387" s="176" t="s">
        <v>834</v>
      </c>
      <c r="D387" s="176" t="s">
        <v>136</v>
      </c>
      <c r="E387" s="177" t="s">
        <v>835</v>
      </c>
      <c r="F387" s="178" t="s">
        <v>836</v>
      </c>
      <c r="G387" s="179" t="s">
        <v>139</v>
      </c>
      <c r="H387" s="180">
        <v>1</v>
      </c>
      <c r="I387" s="181"/>
      <c r="J387" s="182">
        <f t="shared" si="10"/>
        <v>0</v>
      </c>
      <c r="K387" s="183"/>
      <c r="L387" s="92"/>
      <c r="M387" s="184" t="s">
        <v>1</v>
      </c>
      <c r="N387" s="185" t="s">
        <v>36</v>
      </c>
      <c r="O387" s="186"/>
      <c r="P387" s="187">
        <f t="shared" si="11"/>
        <v>0</v>
      </c>
      <c r="Q387" s="187">
        <v>0</v>
      </c>
      <c r="R387" s="187">
        <f t="shared" si="12"/>
        <v>0</v>
      </c>
      <c r="S387" s="187">
        <v>0</v>
      </c>
      <c r="T387" s="188">
        <f t="shared" si="13"/>
        <v>0</v>
      </c>
      <c r="U387" s="91"/>
      <c r="V387" s="91"/>
      <c r="W387" s="91"/>
      <c r="X387" s="91"/>
      <c r="Y387" s="91"/>
      <c r="Z387" s="91"/>
      <c r="AA387" s="91"/>
      <c r="AB387" s="91"/>
      <c r="AC387" s="91"/>
      <c r="AD387" s="91"/>
      <c r="AE387" s="91"/>
      <c r="AR387" s="189" t="s">
        <v>470</v>
      </c>
      <c r="AT387" s="189" t="s">
        <v>136</v>
      </c>
      <c r="AU387" s="189" t="s">
        <v>81</v>
      </c>
      <c r="AY387" s="83" t="s">
        <v>133</v>
      </c>
      <c r="BE387" s="190">
        <f t="shared" si="14"/>
        <v>0</v>
      </c>
      <c r="BF387" s="190">
        <f t="shared" si="15"/>
        <v>0</v>
      </c>
      <c r="BG387" s="190">
        <f t="shared" si="16"/>
        <v>0</v>
      </c>
      <c r="BH387" s="190">
        <f t="shared" si="17"/>
        <v>0</v>
      </c>
      <c r="BI387" s="190">
        <f t="shared" si="18"/>
        <v>0</v>
      </c>
      <c r="BJ387" s="83" t="s">
        <v>79</v>
      </c>
      <c r="BK387" s="190">
        <f t="shared" si="19"/>
        <v>0</v>
      </c>
      <c r="BL387" s="83" t="s">
        <v>470</v>
      </c>
      <c r="BM387" s="189" t="s">
        <v>837</v>
      </c>
    </row>
    <row r="388" spans="1:65" s="94" customFormat="1" ht="21.75" customHeight="1">
      <c r="A388" s="91"/>
      <c r="B388" s="92"/>
      <c r="C388" s="176" t="s">
        <v>838</v>
      </c>
      <c r="D388" s="176" t="s">
        <v>136</v>
      </c>
      <c r="E388" s="177" t="s">
        <v>839</v>
      </c>
      <c r="F388" s="178" t="s">
        <v>840</v>
      </c>
      <c r="G388" s="179" t="s">
        <v>139</v>
      </c>
      <c r="H388" s="180">
        <v>1</v>
      </c>
      <c r="I388" s="181"/>
      <c r="J388" s="182">
        <f t="shared" si="10"/>
        <v>0</v>
      </c>
      <c r="K388" s="183"/>
      <c r="L388" s="92"/>
      <c r="M388" s="184" t="s">
        <v>1</v>
      </c>
      <c r="N388" s="185" t="s">
        <v>36</v>
      </c>
      <c r="O388" s="186"/>
      <c r="P388" s="187">
        <f t="shared" si="11"/>
        <v>0</v>
      </c>
      <c r="Q388" s="187">
        <v>0</v>
      </c>
      <c r="R388" s="187">
        <f t="shared" si="12"/>
        <v>0</v>
      </c>
      <c r="S388" s="187">
        <v>0</v>
      </c>
      <c r="T388" s="188">
        <f t="shared" si="13"/>
        <v>0</v>
      </c>
      <c r="U388" s="91"/>
      <c r="V388" s="91"/>
      <c r="W388" s="91"/>
      <c r="X388" s="91"/>
      <c r="Y388" s="91"/>
      <c r="Z388" s="91"/>
      <c r="AA388" s="91"/>
      <c r="AB388" s="91"/>
      <c r="AC388" s="91"/>
      <c r="AD388" s="91"/>
      <c r="AE388" s="91"/>
      <c r="AR388" s="189" t="s">
        <v>470</v>
      </c>
      <c r="AT388" s="189" t="s">
        <v>136</v>
      </c>
      <c r="AU388" s="189" t="s">
        <v>81</v>
      </c>
      <c r="AY388" s="83" t="s">
        <v>133</v>
      </c>
      <c r="BE388" s="190">
        <f t="shared" si="14"/>
        <v>0</v>
      </c>
      <c r="BF388" s="190">
        <f t="shared" si="15"/>
        <v>0</v>
      </c>
      <c r="BG388" s="190">
        <f t="shared" si="16"/>
        <v>0</v>
      </c>
      <c r="BH388" s="190">
        <f t="shared" si="17"/>
        <v>0</v>
      </c>
      <c r="BI388" s="190">
        <f t="shared" si="18"/>
        <v>0</v>
      </c>
      <c r="BJ388" s="83" t="s">
        <v>79</v>
      </c>
      <c r="BK388" s="190">
        <f t="shared" si="19"/>
        <v>0</v>
      </c>
      <c r="BL388" s="83" t="s">
        <v>470</v>
      </c>
      <c r="BM388" s="189" t="s">
        <v>841</v>
      </c>
    </row>
    <row r="389" spans="1:65" s="94" customFormat="1" ht="16.5" customHeight="1">
      <c r="A389" s="91"/>
      <c r="B389" s="92"/>
      <c r="C389" s="176" t="s">
        <v>842</v>
      </c>
      <c r="D389" s="176" t="s">
        <v>136</v>
      </c>
      <c r="E389" s="177" t="s">
        <v>843</v>
      </c>
      <c r="F389" s="178" t="s">
        <v>844</v>
      </c>
      <c r="G389" s="179" t="s">
        <v>139</v>
      </c>
      <c r="H389" s="180">
        <v>27</v>
      </c>
      <c r="I389" s="181"/>
      <c r="J389" s="182">
        <f t="shared" si="10"/>
        <v>0</v>
      </c>
      <c r="K389" s="183"/>
      <c r="L389" s="92"/>
      <c r="M389" s="184" t="s">
        <v>1</v>
      </c>
      <c r="N389" s="185" t="s">
        <v>36</v>
      </c>
      <c r="O389" s="186"/>
      <c r="P389" s="187">
        <f t="shared" si="11"/>
        <v>0</v>
      </c>
      <c r="Q389" s="187">
        <v>0</v>
      </c>
      <c r="R389" s="187">
        <f t="shared" si="12"/>
        <v>0</v>
      </c>
      <c r="S389" s="187">
        <v>0</v>
      </c>
      <c r="T389" s="188">
        <f t="shared" si="13"/>
        <v>0</v>
      </c>
      <c r="U389" s="91"/>
      <c r="V389" s="91"/>
      <c r="W389" s="91"/>
      <c r="X389" s="91"/>
      <c r="Y389" s="91"/>
      <c r="Z389" s="91"/>
      <c r="AA389" s="91"/>
      <c r="AB389" s="91"/>
      <c r="AC389" s="91"/>
      <c r="AD389" s="91"/>
      <c r="AE389" s="91"/>
      <c r="AR389" s="189" t="s">
        <v>470</v>
      </c>
      <c r="AT389" s="189" t="s">
        <v>136</v>
      </c>
      <c r="AU389" s="189" t="s">
        <v>81</v>
      </c>
      <c r="AY389" s="83" t="s">
        <v>133</v>
      </c>
      <c r="BE389" s="190">
        <f t="shared" si="14"/>
        <v>0</v>
      </c>
      <c r="BF389" s="190">
        <f t="shared" si="15"/>
        <v>0</v>
      </c>
      <c r="BG389" s="190">
        <f t="shared" si="16"/>
        <v>0</v>
      </c>
      <c r="BH389" s="190">
        <f t="shared" si="17"/>
        <v>0</v>
      </c>
      <c r="BI389" s="190">
        <f t="shared" si="18"/>
        <v>0</v>
      </c>
      <c r="BJ389" s="83" t="s">
        <v>79</v>
      </c>
      <c r="BK389" s="190">
        <f t="shared" si="19"/>
        <v>0</v>
      </c>
      <c r="BL389" s="83" t="s">
        <v>470</v>
      </c>
      <c r="BM389" s="189" t="s">
        <v>845</v>
      </c>
    </row>
    <row r="390" spans="1:65" s="94" customFormat="1" ht="21.75" customHeight="1">
      <c r="A390" s="91"/>
      <c r="B390" s="92"/>
      <c r="C390" s="176" t="s">
        <v>846</v>
      </c>
      <c r="D390" s="176" t="s">
        <v>136</v>
      </c>
      <c r="E390" s="177" t="s">
        <v>847</v>
      </c>
      <c r="F390" s="178" t="s">
        <v>848</v>
      </c>
      <c r="G390" s="179" t="s">
        <v>139</v>
      </c>
      <c r="H390" s="180">
        <v>1</v>
      </c>
      <c r="I390" s="181"/>
      <c r="J390" s="182">
        <f t="shared" si="10"/>
        <v>0</v>
      </c>
      <c r="K390" s="183"/>
      <c r="L390" s="92"/>
      <c r="M390" s="184" t="s">
        <v>1</v>
      </c>
      <c r="N390" s="185" t="s">
        <v>36</v>
      </c>
      <c r="O390" s="186"/>
      <c r="P390" s="187">
        <f t="shared" si="11"/>
        <v>0</v>
      </c>
      <c r="Q390" s="187">
        <v>0</v>
      </c>
      <c r="R390" s="187">
        <f t="shared" si="12"/>
        <v>0</v>
      </c>
      <c r="S390" s="187">
        <v>0</v>
      </c>
      <c r="T390" s="188">
        <f t="shared" si="13"/>
        <v>0</v>
      </c>
      <c r="U390" s="91"/>
      <c r="V390" s="91"/>
      <c r="W390" s="91"/>
      <c r="X390" s="91"/>
      <c r="Y390" s="91"/>
      <c r="Z390" s="91"/>
      <c r="AA390" s="91"/>
      <c r="AB390" s="91"/>
      <c r="AC390" s="91"/>
      <c r="AD390" s="91"/>
      <c r="AE390" s="91"/>
      <c r="AR390" s="189" t="s">
        <v>470</v>
      </c>
      <c r="AT390" s="189" t="s">
        <v>136</v>
      </c>
      <c r="AU390" s="189" t="s">
        <v>81</v>
      </c>
      <c r="AY390" s="83" t="s">
        <v>133</v>
      </c>
      <c r="BE390" s="190">
        <f t="shared" si="14"/>
        <v>0</v>
      </c>
      <c r="BF390" s="190">
        <f t="shared" si="15"/>
        <v>0</v>
      </c>
      <c r="BG390" s="190">
        <f t="shared" si="16"/>
        <v>0</v>
      </c>
      <c r="BH390" s="190">
        <f t="shared" si="17"/>
        <v>0</v>
      </c>
      <c r="BI390" s="190">
        <f t="shared" si="18"/>
        <v>0</v>
      </c>
      <c r="BJ390" s="83" t="s">
        <v>79</v>
      </c>
      <c r="BK390" s="190">
        <f t="shared" si="19"/>
        <v>0</v>
      </c>
      <c r="BL390" s="83" t="s">
        <v>470</v>
      </c>
      <c r="BM390" s="189" t="s">
        <v>849</v>
      </c>
    </row>
    <row r="391" spans="1:65" s="94" customFormat="1" ht="16.5" customHeight="1">
      <c r="A391" s="91"/>
      <c r="B391" s="92"/>
      <c r="C391" s="176" t="s">
        <v>850</v>
      </c>
      <c r="D391" s="176" t="s">
        <v>136</v>
      </c>
      <c r="E391" s="177" t="s">
        <v>851</v>
      </c>
      <c r="F391" s="178" t="s">
        <v>852</v>
      </c>
      <c r="G391" s="179" t="s">
        <v>139</v>
      </c>
      <c r="H391" s="180">
        <v>1</v>
      </c>
      <c r="I391" s="181"/>
      <c r="J391" s="182">
        <f t="shared" si="10"/>
        <v>0</v>
      </c>
      <c r="K391" s="183"/>
      <c r="L391" s="92"/>
      <c r="M391" s="184" t="s">
        <v>1</v>
      </c>
      <c r="N391" s="185" t="s">
        <v>36</v>
      </c>
      <c r="O391" s="186"/>
      <c r="P391" s="187">
        <f t="shared" si="11"/>
        <v>0</v>
      </c>
      <c r="Q391" s="187">
        <v>0</v>
      </c>
      <c r="R391" s="187">
        <f t="shared" si="12"/>
        <v>0</v>
      </c>
      <c r="S391" s="187">
        <v>0</v>
      </c>
      <c r="T391" s="188">
        <f t="shared" si="13"/>
        <v>0</v>
      </c>
      <c r="U391" s="91"/>
      <c r="V391" s="91"/>
      <c r="W391" s="91"/>
      <c r="X391" s="91"/>
      <c r="Y391" s="91"/>
      <c r="Z391" s="91"/>
      <c r="AA391" s="91"/>
      <c r="AB391" s="91"/>
      <c r="AC391" s="91"/>
      <c r="AD391" s="91"/>
      <c r="AE391" s="91"/>
      <c r="AR391" s="189" t="s">
        <v>470</v>
      </c>
      <c r="AT391" s="189" t="s">
        <v>136</v>
      </c>
      <c r="AU391" s="189" t="s">
        <v>81</v>
      </c>
      <c r="AY391" s="83" t="s">
        <v>133</v>
      </c>
      <c r="BE391" s="190">
        <f t="shared" si="14"/>
        <v>0</v>
      </c>
      <c r="BF391" s="190">
        <f t="shared" si="15"/>
        <v>0</v>
      </c>
      <c r="BG391" s="190">
        <f t="shared" si="16"/>
        <v>0</v>
      </c>
      <c r="BH391" s="190">
        <f t="shared" si="17"/>
        <v>0</v>
      </c>
      <c r="BI391" s="190">
        <f t="shared" si="18"/>
        <v>0</v>
      </c>
      <c r="BJ391" s="83" t="s">
        <v>79</v>
      </c>
      <c r="BK391" s="190">
        <f t="shared" si="19"/>
        <v>0</v>
      </c>
      <c r="BL391" s="83" t="s">
        <v>470</v>
      </c>
      <c r="BM391" s="189" t="s">
        <v>853</v>
      </c>
    </row>
    <row r="392" spans="1:65" s="163" customFormat="1" ht="25.9" customHeight="1">
      <c r="B392" s="164"/>
      <c r="D392" s="165" t="s">
        <v>70</v>
      </c>
      <c r="E392" s="166" t="s">
        <v>466</v>
      </c>
      <c r="F392" s="166" t="s">
        <v>467</v>
      </c>
      <c r="J392" s="167">
        <f>BK392</f>
        <v>0</v>
      </c>
      <c r="L392" s="164"/>
      <c r="M392" s="168"/>
      <c r="N392" s="169"/>
      <c r="O392" s="169"/>
      <c r="P392" s="170">
        <f>P393+P412</f>
        <v>0</v>
      </c>
      <c r="Q392" s="169"/>
      <c r="R392" s="170">
        <f>R393+R412</f>
        <v>0</v>
      </c>
      <c r="S392" s="169"/>
      <c r="T392" s="171">
        <f>T393+T412</f>
        <v>0</v>
      </c>
      <c r="AR392" s="165" t="s">
        <v>163</v>
      </c>
      <c r="AT392" s="172" t="s">
        <v>70</v>
      </c>
      <c r="AU392" s="172" t="s">
        <v>71</v>
      </c>
      <c r="AY392" s="165" t="s">
        <v>133</v>
      </c>
      <c r="BK392" s="173">
        <f>BK393+BK412</f>
        <v>0</v>
      </c>
    </row>
    <row r="393" spans="1:65" s="163" customFormat="1" ht="22.9" customHeight="1">
      <c r="B393" s="164"/>
      <c r="D393" s="165" t="s">
        <v>70</v>
      </c>
      <c r="E393" s="174" t="s">
        <v>468</v>
      </c>
      <c r="F393" s="174" t="s">
        <v>469</v>
      </c>
      <c r="J393" s="175">
        <f>BK393</f>
        <v>0</v>
      </c>
      <c r="L393" s="164"/>
      <c r="M393" s="168"/>
      <c r="N393" s="169"/>
      <c r="O393" s="169"/>
      <c r="P393" s="170">
        <f>SUM(P394:P411)</f>
        <v>0</v>
      </c>
      <c r="Q393" s="169"/>
      <c r="R393" s="170">
        <f>SUM(R394:R411)</f>
        <v>0</v>
      </c>
      <c r="S393" s="169"/>
      <c r="T393" s="171">
        <f>SUM(T394:T411)</f>
        <v>0</v>
      </c>
      <c r="AR393" s="165" t="s">
        <v>163</v>
      </c>
      <c r="AT393" s="172" t="s">
        <v>70</v>
      </c>
      <c r="AU393" s="172" t="s">
        <v>79</v>
      </c>
      <c r="AY393" s="165" t="s">
        <v>133</v>
      </c>
      <c r="BK393" s="173">
        <f>SUM(BK394:BK411)</f>
        <v>0</v>
      </c>
    </row>
    <row r="394" spans="1:65" s="94" customFormat="1" ht="16.5" customHeight="1">
      <c r="A394" s="91"/>
      <c r="B394" s="92"/>
      <c r="C394" s="176" t="s">
        <v>854</v>
      </c>
      <c r="D394" s="176" t="s">
        <v>136</v>
      </c>
      <c r="E394" s="177" t="s">
        <v>471</v>
      </c>
      <c r="F394" s="178" t="s">
        <v>469</v>
      </c>
      <c r="G394" s="179" t="s">
        <v>472</v>
      </c>
      <c r="H394" s="180">
        <v>1</v>
      </c>
      <c r="I394" s="181"/>
      <c r="J394" s="182">
        <f>ROUND(I394*H394,2)</f>
        <v>0</v>
      </c>
      <c r="K394" s="183"/>
      <c r="L394" s="92"/>
      <c r="M394" s="184" t="s">
        <v>1</v>
      </c>
      <c r="N394" s="185" t="s">
        <v>36</v>
      </c>
      <c r="O394" s="186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91"/>
      <c r="V394" s="91"/>
      <c r="W394" s="91"/>
      <c r="X394" s="91"/>
      <c r="Y394" s="91"/>
      <c r="Z394" s="91"/>
      <c r="AA394" s="91"/>
      <c r="AB394" s="91"/>
      <c r="AC394" s="91"/>
      <c r="AD394" s="91"/>
      <c r="AE394" s="91"/>
      <c r="AR394" s="189" t="s">
        <v>140</v>
      </c>
      <c r="AT394" s="189" t="s">
        <v>136</v>
      </c>
      <c r="AU394" s="189" t="s">
        <v>81</v>
      </c>
      <c r="AY394" s="83" t="s">
        <v>133</v>
      </c>
      <c r="BE394" s="190">
        <f>IF(N394="základní",J394,0)</f>
        <v>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83" t="s">
        <v>79</v>
      </c>
      <c r="BK394" s="190">
        <f>ROUND(I394*H394,2)</f>
        <v>0</v>
      </c>
      <c r="BL394" s="83" t="s">
        <v>140</v>
      </c>
      <c r="BM394" s="189" t="s">
        <v>855</v>
      </c>
    </row>
    <row r="395" spans="1:65" s="191" customFormat="1" ht="22.5">
      <c r="B395" s="192"/>
      <c r="D395" s="193" t="s">
        <v>146</v>
      </c>
      <c r="E395" s="194" t="s">
        <v>1</v>
      </c>
      <c r="F395" s="195" t="s">
        <v>474</v>
      </c>
      <c r="H395" s="194" t="s">
        <v>1</v>
      </c>
      <c r="L395" s="192"/>
      <c r="M395" s="196"/>
      <c r="N395" s="197"/>
      <c r="O395" s="197"/>
      <c r="P395" s="197"/>
      <c r="Q395" s="197"/>
      <c r="R395" s="197"/>
      <c r="S395" s="197"/>
      <c r="T395" s="198"/>
      <c r="AT395" s="194" t="s">
        <v>146</v>
      </c>
      <c r="AU395" s="194" t="s">
        <v>81</v>
      </c>
      <c r="AV395" s="191" t="s">
        <v>79</v>
      </c>
      <c r="AW395" s="191" t="s">
        <v>28</v>
      </c>
      <c r="AX395" s="191" t="s">
        <v>71</v>
      </c>
      <c r="AY395" s="194" t="s">
        <v>133</v>
      </c>
    </row>
    <row r="396" spans="1:65" s="199" customFormat="1">
      <c r="B396" s="200"/>
      <c r="D396" s="193" t="s">
        <v>146</v>
      </c>
      <c r="E396" s="201" t="s">
        <v>1</v>
      </c>
      <c r="F396" s="202" t="s">
        <v>79</v>
      </c>
      <c r="H396" s="203">
        <v>1</v>
      </c>
      <c r="L396" s="200"/>
      <c r="M396" s="204"/>
      <c r="N396" s="205"/>
      <c r="O396" s="205"/>
      <c r="P396" s="205"/>
      <c r="Q396" s="205"/>
      <c r="R396" s="205"/>
      <c r="S396" s="205"/>
      <c r="T396" s="206"/>
      <c r="AT396" s="201" t="s">
        <v>146</v>
      </c>
      <c r="AU396" s="201" t="s">
        <v>81</v>
      </c>
      <c r="AV396" s="199" t="s">
        <v>81</v>
      </c>
      <c r="AW396" s="199" t="s">
        <v>28</v>
      </c>
      <c r="AX396" s="199" t="s">
        <v>71</v>
      </c>
      <c r="AY396" s="201" t="s">
        <v>133</v>
      </c>
    </row>
    <row r="397" spans="1:65" s="207" customFormat="1">
      <c r="B397" s="208"/>
      <c r="D397" s="193" t="s">
        <v>146</v>
      </c>
      <c r="E397" s="209" t="s">
        <v>1</v>
      </c>
      <c r="F397" s="210" t="s">
        <v>149</v>
      </c>
      <c r="H397" s="211">
        <v>1</v>
      </c>
      <c r="L397" s="208"/>
      <c r="M397" s="212"/>
      <c r="N397" s="213"/>
      <c r="O397" s="213"/>
      <c r="P397" s="213"/>
      <c r="Q397" s="213"/>
      <c r="R397" s="213"/>
      <c r="S397" s="213"/>
      <c r="T397" s="214"/>
      <c r="AT397" s="209" t="s">
        <v>146</v>
      </c>
      <c r="AU397" s="209" t="s">
        <v>81</v>
      </c>
      <c r="AV397" s="207" t="s">
        <v>140</v>
      </c>
      <c r="AW397" s="207" t="s">
        <v>28</v>
      </c>
      <c r="AX397" s="207" t="s">
        <v>79</v>
      </c>
      <c r="AY397" s="209" t="s">
        <v>133</v>
      </c>
    </row>
    <row r="398" spans="1:65" s="94" customFormat="1" ht="16.5" customHeight="1">
      <c r="A398" s="91"/>
      <c r="B398" s="92"/>
      <c r="C398" s="176" t="s">
        <v>856</v>
      </c>
      <c r="D398" s="176" t="s">
        <v>136</v>
      </c>
      <c r="E398" s="177" t="s">
        <v>476</v>
      </c>
      <c r="F398" s="178" t="s">
        <v>477</v>
      </c>
      <c r="G398" s="179" t="s">
        <v>472</v>
      </c>
      <c r="H398" s="180">
        <v>1</v>
      </c>
      <c r="I398" s="181"/>
      <c r="J398" s="182">
        <f>ROUND(I398*H398,2)</f>
        <v>0</v>
      </c>
      <c r="K398" s="183"/>
      <c r="L398" s="92"/>
      <c r="M398" s="184" t="s">
        <v>1</v>
      </c>
      <c r="N398" s="185" t="s">
        <v>36</v>
      </c>
      <c r="O398" s="186"/>
      <c r="P398" s="187">
        <f>O398*H398</f>
        <v>0</v>
      </c>
      <c r="Q398" s="187">
        <v>0</v>
      </c>
      <c r="R398" s="187">
        <f>Q398*H398</f>
        <v>0</v>
      </c>
      <c r="S398" s="187">
        <v>0</v>
      </c>
      <c r="T398" s="188">
        <f>S398*H398</f>
        <v>0</v>
      </c>
      <c r="U398" s="91"/>
      <c r="V398" s="91"/>
      <c r="W398" s="91"/>
      <c r="X398" s="91"/>
      <c r="Y398" s="91"/>
      <c r="Z398" s="91"/>
      <c r="AA398" s="91"/>
      <c r="AB398" s="91"/>
      <c r="AC398" s="91"/>
      <c r="AD398" s="91"/>
      <c r="AE398" s="91"/>
      <c r="AR398" s="189" t="s">
        <v>140</v>
      </c>
      <c r="AT398" s="189" t="s">
        <v>136</v>
      </c>
      <c r="AU398" s="189" t="s">
        <v>81</v>
      </c>
      <c r="AY398" s="83" t="s">
        <v>133</v>
      </c>
      <c r="BE398" s="190">
        <f>IF(N398="základní",J398,0)</f>
        <v>0</v>
      </c>
      <c r="BF398" s="190">
        <f>IF(N398="snížená",J398,0)</f>
        <v>0</v>
      </c>
      <c r="BG398" s="190">
        <f>IF(N398="zákl. přenesená",J398,0)</f>
        <v>0</v>
      </c>
      <c r="BH398" s="190">
        <f>IF(N398="sníž. přenesená",J398,0)</f>
        <v>0</v>
      </c>
      <c r="BI398" s="190">
        <f>IF(N398="nulová",J398,0)</f>
        <v>0</v>
      </c>
      <c r="BJ398" s="83" t="s">
        <v>79</v>
      </c>
      <c r="BK398" s="190">
        <f>ROUND(I398*H398,2)</f>
        <v>0</v>
      </c>
      <c r="BL398" s="83" t="s">
        <v>140</v>
      </c>
      <c r="BM398" s="189" t="s">
        <v>857</v>
      </c>
    </row>
    <row r="399" spans="1:65" s="191" customFormat="1" ht="33.75">
      <c r="B399" s="192"/>
      <c r="D399" s="193" t="s">
        <v>146</v>
      </c>
      <c r="E399" s="194" t="s">
        <v>1</v>
      </c>
      <c r="F399" s="195" t="s">
        <v>479</v>
      </c>
      <c r="H399" s="194" t="s">
        <v>1</v>
      </c>
      <c r="L399" s="192"/>
      <c r="M399" s="196"/>
      <c r="N399" s="197"/>
      <c r="O399" s="197"/>
      <c r="P399" s="197"/>
      <c r="Q399" s="197"/>
      <c r="R399" s="197"/>
      <c r="S399" s="197"/>
      <c r="T399" s="198"/>
      <c r="AT399" s="194" t="s">
        <v>146</v>
      </c>
      <c r="AU399" s="194" t="s">
        <v>81</v>
      </c>
      <c r="AV399" s="191" t="s">
        <v>79</v>
      </c>
      <c r="AW399" s="191" t="s">
        <v>28</v>
      </c>
      <c r="AX399" s="191" t="s">
        <v>71</v>
      </c>
      <c r="AY399" s="194" t="s">
        <v>133</v>
      </c>
    </row>
    <row r="400" spans="1:65" s="191" customFormat="1" ht="33.75">
      <c r="B400" s="192"/>
      <c r="D400" s="193" t="s">
        <v>146</v>
      </c>
      <c r="E400" s="194" t="s">
        <v>1</v>
      </c>
      <c r="F400" s="195" t="s">
        <v>480</v>
      </c>
      <c r="H400" s="194" t="s">
        <v>1</v>
      </c>
      <c r="L400" s="192"/>
      <c r="M400" s="196"/>
      <c r="N400" s="197"/>
      <c r="O400" s="197"/>
      <c r="P400" s="197"/>
      <c r="Q400" s="197"/>
      <c r="R400" s="197"/>
      <c r="S400" s="197"/>
      <c r="T400" s="198"/>
      <c r="AT400" s="194" t="s">
        <v>146</v>
      </c>
      <c r="AU400" s="194" t="s">
        <v>81</v>
      </c>
      <c r="AV400" s="191" t="s">
        <v>79</v>
      </c>
      <c r="AW400" s="191" t="s">
        <v>28</v>
      </c>
      <c r="AX400" s="191" t="s">
        <v>71</v>
      </c>
      <c r="AY400" s="194" t="s">
        <v>133</v>
      </c>
    </row>
    <row r="401" spans="1:65" s="199" customFormat="1">
      <c r="B401" s="200"/>
      <c r="D401" s="193" t="s">
        <v>146</v>
      </c>
      <c r="E401" s="201" t="s">
        <v>1</v>
      </c>
      <c r="F401" s="202" t="s">
        <v>79</v>
      </c>
      <c r="H401" s="203">
        <v>1</v>
      </c>
      <c r="L401" s="200"/>
      <c r="M401" s="204"/>
      <c r="N401" s="205"/>
      <c r="O401" s="205"/>
      <c r="P401" s="205"/>
      <c r="Q401" s="205"/>
      <c r="R401" s="205"/>
      <c r="S401" s="205"/>
      <c r="T401" s="206"/>
      <c r="AT401" s="201" t="s">
        <v>146</v>
      </c>
      <c r="AU401" s="201" t="s">
        <v>81</v>
      </c>
      <c r="AV401" s="199" t="s">
        <v>81</v>
      </c>
      <c r="AW401" s="199" t="s">
        <v>28</v>
      </c>
      <c r="AX401" s="199" t="s">
        <v>71</v>
      </c>
      <c r="AY401" s="201" t="s">
        <v>133</v>
      </c>
    </row>
    <row r="402" spans="1:65" s="207" customFormat="1">
      <c r="B402" s="208"/>
      <c r="D402" s="193" t="s">
        <v>146</v>
      </c>
      <c r="E402" s="209" t="s">
        <v>1</v>
      </c>
      <c r="F402" s="210" t="s">
        <v>149</v>
      </c>
      <c r="H402" s="211">
        <v>1</v>
      </c>
      <c r="L402" s="208"/>
      <c r="M402" s="212"/>
      <c r="N402" s="213"/>
      <c r="O402" s="213"/>
      <c r="P402" s="213"/>
      <c r="Q402" s="213"/>
      <c r="R402" s="213"/>
      <c r="S402" s="213"/>
      <c r="T402" s="214"/>
      <c r="AT402" s="209" t="s">
        <v>146</v>
      </c>
      <c r="AU402" s="209" t="s">
        <v>81</v>
      </c>
      <c r="AV402" s="207" t="s">
        <v>140</v>
      </c>
      <c r="AW402" s="207" t="s">
        <v>28</v>
      </c>
      <c r="AX402" s="207" t="s">
        <v>79</v>
      </c>
      <c r="AY402" s="209" t="s">
        <v>133</v>
      </c>
    </row>
    <row r="403" spans="1:65" s="94" customFormat="1" ht="16.5" customHeight="1">
      <c r="A403" s="91"/>
      <c r="B403" s="92"/>
      <c r="C403" s="176" t="s">
        <v>858</v>
      </c>
      <c r="D403" s="176" t="s">
        <v>136</v>
      </c>
      <c r="E403" s="177" t="s">
        <v>482</v>
      </c>
      <c r="F403" s="178" t="s">
        <v>483</v>
      </c>
      <c r="G403" s="179" t="s">
        <v>472</v>
      </c>
      <c r="H403" s="180">
        <v>1</v>
      </c>
      <c r="I403" s="181"/>
      <c r="J403" s="182">
        <f>ROUND(I403*H403,2)</f>
        <v>0</v>
      </c>
      <c r="K403" s="183"/>
      <c r="L403" s="92"/>
      <c r="M403" s="184" t="s">
        <v>1</v>
      </c>
      <c r="N403" s="185" t="s">
        <v>36</v>
      </c>
      <c r="O403" s="186"/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91"/>
      <c r="V403" s="91"/>
      <c r="W403" s="91"/>
      <c r="X403" s="91"/>
      <c r="Y403" s="91"/>
      <c r="Z403" s="91"/>
      <c r="AA403" s="91"/>
      <c r="AB403" s="91"/>
      <c r="AC403" s="91"/>
      <c r="AD403" s="91"/>
      <c r="AE403" s="91"/>
      <c r="AR403" s="189" t="s">
        <v>140</v>
      </c>
      <c r="AT403" s="189" t="s">
        <v>136</v>
      </c>
      <c r="AU403" s="189" t="s">
        <v>81</v>
      </c>
      <c r="AY403" s="83" t="s">
        <v>133</v>
      </c>
      <c r="BE403" s="190">
        <f>IF(N403="základní",J403,0)</f>
        <v>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83" t="s">
        <v>79</v>
      </c>
      <c r="BK403" s="190">
        <f>ROUND(I403*H403,2)</f>
        <v>0</v>
      </c>
      <c r="BL403" s="83" t="s">
        <v>140</v>
      </c>
      <c r="BM403" s="189" t="s">
        <v>859</v>
      </c>
    </row>
    <row r="404" spans="1:65" s="191" customFormat="1" ht="33.75">
      <c r="B404" s="192"/>
      <c r="D404" s="193" t="s">
        <v>146</v>
      </c>
      <c r="E404" s="194" t="s">
        <v>1</v>
      </c>
      <c r="F404" s="195" t="s">
        <v>485</v>
      </c>
      <c r="H404" s="194" t="s">
        <v>1</v>
      </c>
      <c r="L404" s="192"/>
      <c r="M404" s="196"/>
      <c r="N404" s="197"/>
      <c r="O404" s="197"/>
      <c r="P404" s="197"/>
      <c r="Q404" s="197"/>
      <c r="R404" s="197"/>
      <c r="S404" s="197"/>
      <c r="T404" s="198"/>
      <c r="AT404" s="194" t="s">
        <v>146</v>
      </c>
      <c r="AU404" s="194" t="s">
        <v>81</v>
      </c>
      <c r="AV404" s="191" t="s">
        <v>79</v>
      </c>
      <c r="AW404" s="191" t="s">
        <v>28</v>
      </c>
      <c r="AX404" s="191" t="s">
        <v>71</v>
      </c>
      <c r="AY404" s="194" t="s">
        <v>133</v>
      </c>
    </row>
    <row r="405" spans="1:65" s="191" customFormat="1" ht="22.5">
      <c r="B405" s="192"/>
      <c r="D405" s="193" t="s">
        <v>146</v>
      </c>
      <c r="E405" s="194" t="s">
        <v>1</v>
      </c>
      <c r="F405" s="195" t="s">
        <v>486</v>
      </c>
      <c r="H405" s="194" t="s">
        <v>1</v>
      </c>
      <c r="L405" s="192"/>
      <c r="M405" s="196"/>
      <c r="N405" s="197"/>
      <c r="O405" s="197"/>
      <c r="P405" s="197"/>
      <c r="Q405" s="197"/>
      <c r="R405" s="197"/>
      <c r="S405" s="197"/>
      <c r="T405" s="198"/>
      <c r="AT405" s="194" t="s">
        <v>146</v>
      </c>
      <c r="AU405" s="194" t="s">
        <v>81</v>
      </c>
      <c r="AV405" s="191" t="s">
        <v>79</v>
      </c>
      <c r="AW405" s="191" t="s">
        <v>28</v>
      </c>
      <c r="AX405" s="191" t="s">
        <v>71</v>
      </c>
      <c r="AY405" s="194" t="s">
        <v>133</v>
      </c>
    </row>
    <row r="406" spans="1:65" s="199" customFormat="1">
      <c r="B406" s="200"/>
      <c r="D406" s="193" t="s">
        <v>146</v>
      </c>
      <c r="E406" s="201" t="s">
        <v>1</v>
      </c>
      <c r="F406" s="202" t="s">
        <v>79</v>
      </c>
      <c r="H406" s="203">
        <v>1</v>
      </c>
      <c r="L406" s="200"/>
      <c r="M406" s="204"/>
      <c r="N406" s="205"/>
      <c r="O406" s="205"/>
      <c r="P406" s="205"/>
      <c r="Q406" s="205"/>
      <c r="R406" s="205"/>
      <c r="S406" s="205"/>
      <c r="T406" s="206"/>
      <c r="AT406" s="201" t="s">
        <v>146</v>
      </c>
      <c r="AU406" s="201" t="s">
        <v>81</v>
      </c>
      <c r="AV406" s="199" t="s">
        <v>81</v>
      </c>
      <c r="AW406" s="199" t="s">
        <v>28</v>
      </c>
      <c r="AX406" s="199" t="s">
        <v>71</v>
      </c>
      <c r="AY406" s="201" t="s">
        <v>133</v>
      </c>
    </row>
    <row r="407" spans="1:65" s="207" customFormat="1">
      <c r="B407" s="208"/>
      <c r="D407" s="193" t="s">
        <v>146</v>
      </c>
      <c r="E407" s="209" t="s">
        <v>1</v>
      </c>
      <c r="F407" s="210" t="s">
        <v>149</v>
      </c>
      <c r="H407" s="211">
        <v>1</v>
      </c>
      <c r="L407" s="208"/>
      <c r="M407" s="212"/>
      <c r="N407" s="213"/>
      <c r="O407" s="213"/>
      <c r="P407" s="213"/>
      <c r="Q407" s="213"/>
      <c r="R407" s="213"/>
      <c r="S407" s="213"/>
      <c r="T407" s="214"/>
      <c r="AT407" s="209" t="s">
        <v>146</v>
      </c>
      <c r="AU407" s="209" t="s">
        <v>81</v>
      </c>
      <c r="AV407" s="207" t="s">
        <v>140</v>
      </c>
      <c r="AW407" s="207" t="s">
        <v>28</v>
      </c>
      <c r="AX407" s="207" t="s">
        <v>79</v>
      </c>
      <c r="AY407" s="209" t="s">
        <v>133</v>
      </c>
    </row>
    <row r="408" spans="1:65" s="94" customFormat="1" ht="16.5" customHeight="1">
      <c r="A408" s="91"/>
      <c r="B408" s="92"/>
      <c r="C408" s="176" t="s">
        <v>860</v>
      </c>
      <c r="D408" s="176" t="s">
        <v>136</v>
      </c>
      <c r="E408" s="177" t="s">
        <v>488</v>
      </c>
      <c r="F408" s="178" t="s">
        <v>489</v>
      </c>
      <c r="G408" s="179" t="s">
        <v>472</v>
      </c>
      <c r="H408" s="180">
        <v>1</v>
      </c>
      <c r="I408" s="181"/>
      <c r="J408" s="182">
        <f>ROUND(I408*H408,2)</f>
        <v>0</v>
      </c>
      <c r="K408" s="183"/>
      <c r="L408" s="92"/>
      <c r="M408" s="184" t="s">
        <v>1</v>
      </c>
      <c r="N408" s="185" t="s">
        <v>36</v>
      </c>
      <c r="O408" s="186"/>
      <c r="P408" s="187">
        <f>O408*H408</f>
        <v>0</v>
      </c>
      <c r="Q408" s="187">
        <v>0</v>
      </c>
      <c r="R408" s="187">
        <f>Q408*H408</f>
        <v>0</v>
      </c>
      <c r="S408" s="187">
        <v>0</v>
      </c>
      <c r="T408" s="188">
        <f>S408*H408</f>
        <v>0</v>
      </c>
      <c r="U408" s="91"/>
      <c r="V408" s="91"/>
      <c r="W408" s="91"/>
      <c r="X408" s="91"/>
      <c r="Y408" s="91"/>
      <c r="Z408" s="91"/>
      <c r="AA408" s="91"/>
      <c r="AB408" s="91"/>
      <c r="AC408" s="91"/>
      <c r="AD408" s="91"/>
      <c r="AE408" s="91"/>
      <c r="AR408" s="189" t="s">
        <v>140</v>
      </c>
      <c r="AT408" s="189" t="s">
        <v>136</v>
      </c>
      <c r="AU408" s="189" t="s">
        <v>81</v>
      </c>
      <c r="AY408" s="83" t="s">
        <v>133</v>
      </c>
      <c r="BE408" s="190">
        <f>IF(N408="základní",J408,0)</f>
        <v>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83" t="s">
        <v>79</v>
      </c>
      <c r="BK408" s="190">
        <f>ROUND(I408*H408,2)</f>
        <v>0</v>
      </c>
      <c r="BL408" s="83" t="s">
        <v>140</v>
      </c>
      <c r="BM408" s="189" t="s">
        <v>861</v>
      </c>
    </row>
    <row r="409" spans="1:65" s="191" customFormat="1">
      <c r="B409" s="192"/>
      <c r="D409" s="193" t="s">
        <v>146</v>
      </c>
      <c r="E409" s="194" t="s">
        <v>1</v>
      </c>
      <c r="F409" s="195" t="s">
        <v>491</v>
      </c>
      <c r="H409" s="194" t="s">
        <v>1</v>
      </c>
      <c r="L409" s="192"/>
      <c r="M409" s="196"/>
      <c r="N409" s="197"/>
      <c r="O409" s="197"/>
      <c r="P409" s="197"/>
      <c r="Q409" s="197"/>
      <c r="R409" s="197"/>
      <c r="S409" s="197"/>
      <c r="T409" s="198"/>
      <c r="AT409" s="194" t="s">
        <v>146</v>
      </c>
      <c r="AU409" s="194" t="s">
        <v>81</v>
      </c>
      <c r="AV409" s="191" t="s">
        <v>79</v>
      </c>
      <c r="AW409" s="191" t="s">
        <v>28</v>
      </c>
      <c r="AX409" s="191" t="s">
        <v>71</v>
      </c>
      <c r="AY409" s="194" t="s">
        <v>133</v>
      </c>
    </row>
    <row r="410" spans="1:65" s="199" customFormat="1">
      <c r="B410" s="200"/>
      <c r="D410" s="193" t="s">
        <v>146</v>
      </c>
      <c r="E410" s="201" t="s">
        <v>1</v>
      </c>
      <c r="F410" s="202" t="s">
        <v>79</v>
      </c>
      <c r="H410" s="203">
        <v>1</v>
      </c>
      <c r="L410" s="200"/>
      <c r="M410" s="204"/>
      <c r="N410" s="205"/>
      <c r="O410" s="205"/>
      <c r="P410" s="205"/>
      <c r="Q410" s="205"/>
      <c r="R410" s="205"/>
      <c r="S410" s="205"/>
      <c r="T410" s="206"/>
      <c r="AT410" s="201" t="s">
        <v>146</v>
      </c>
      <c r="AU410" s="201" t="s">
        <v>81</v>
      </c>
      <c r="AV410" s="199" t="s">
        <v>81</v>
      </c>
      <c r="AW410" s="199" t="s">
        <v>28</v>
      </c>
      <c r="AX410" s="199" t="s">
        <v>71</v>
      </c>
      <c r="AY410" s="201" t="s">
        <v>133</v>
      </c>
    </row>
    <row r="411" spans="1:65" s="207" customFormat="1">
      <c r="B411" s="208"/>
      <c r="D411" s="193" t="s">
        <v>146</v>
      </c>
      <c r="E411" s="209" t="s">
        <v>1</v>
      </c>
      <c r="F411" s="210" t="s">
        <v>149</v>
      </c>
      <c r="H411" s="211">
        <v>1</v>
      </c>
      <c r="L411" s="208"/>
      <c r="M411" s="212"/>
      <c r="N411" s="213"/>
      <c r="O411" s="213"/>
      <c r="P411" s="213"/>
      <c r="Q411" s="213"/>
      <c r="R411" s="213"/>
      <c r="S411" s="213"/>
      <c r="T411" s="214"/>
      <c r="AT411" s="209" t="s">
        <v>146</v>
      </c>
      <c r="AU411" s="209" t="s">
        <v>81</v>
      </c>
      <c r="AV411" s="207" t="s">
        <v>140</v>
      </c>
      <c r="AW411" s="207" t="s">
        <v>28</v>
      </c>
      <c r="AX411" s="207" t="s">
        <v>79</v>
      </c>
      <c r="AY411" s="209" t="s">
        <v>133</v>
      </c>
    </row>
    <row r="412" spans="1:65" s="163" customFormat="1" ht="22.9" customHeight="1">
      <c r="B412" s="164"/>
      <c r="D412" s="165" t="s">
        <v>70</v>
      </c>
      <c r="E412" s="174" t="s">
        <v>492</v>
      </c>
      <c r="F412" s="174" t="s">
        <v>493</v>
      </c>
      <c r="J412" s="175">
        <f>BK412</f>
        <v>0</v>
      </c>
      <c r="L412" s="164"/>
      <c r="M412" s="168"/>
      <c r="N412" s="169"/>
      <c r="O412" s="169"/>
      <c r="P412" s="170">
        <f>SUM(P413:P426)</f>
        <v>0</v>
      </c>
      <c r="Q412" s="169"/>
      <c r="R412" s="170">
        <f>SUM(R413:R426)</f>
        <v>0</v>
      </c>
      <c r="S412" s="169"/>
      <c r="T412" s="171">
        <f>SUM(T413:T426)</f>
        <v>0</v>
      </c>
      <c r="AR412" s="165" t="s">
        <v>163</v>
      </c>
      <c r="AT412" s="172" t="s">
        <v>70</v>
      </c>
      <c r="AU412" s="172" t="s">
        <v>79</v>
      </c>
      <c r="AY412" s="165" t="s">
        <v>133</v>
      </c>
      <c r="BK412" s="173">
        <f>SUM(BK413:BK426)</f>
        <v>0</v>
      </c>
    </row>
    <row r="413" spans="1:65" s="94" customFormat="1" ht="16.5" customHeight="1">
      <c r="A413" s="91"/>
      <c r="B413" s="92"/>
      <c r="C413" s="176" t="s">
        <v>862</v>
      </c>
      <c r="D413" s="176" t="s">
        <v>136</v>
      </c>
      <c r="E413" s="177" t="s">
        <v>495</v>
      </c>
      <c r="F413" s="178" t="s">
        <v>496</v>
      </c>
      <c r="G413" s="179" t="s">
        <v>472</v>
      </c>
      <c r="H413" s="180">
        <v>1</v>
      </c>
      <c r="I413" s="181"/>
      <c r="J413" s="182">
        <f>ROUND(I413*H413,2)</f>
        <v>0</v>
      </c>
      <c r="K413" s="183"/>
      <c r="L413" s="92"/>
      <c r="M413" s="184" t="s">
        <v>1</v>
      </c>
      <c r="N413" s="185" t="s">
        <v>36</v>
      </c>
      <c r="O413" s="186"/>
      <c r="P413" s="187">
        <f>O413*H413</f>
        <v>0</v>
      </c>
      <c r="Q413" s="187">
        <v>0</v>
      </c>
      <c r="R413" s="187">
        <f>Q413*H413</f>
        <v>0</v>
      </c>
      <c r="S413" s="187">
        <v>0</v>
      </c>
      <c r="T413" s="188">
        <f>S413*H413</f>
        <v>0</v>
      </c>
      <c r="U413" s="91"/>
      <c r="V413" s="91"/>
      <c r="W413" s="91"/>
      <c r="X413" s="91"/>
      <c r="Y413" s="91"/>
      <c r="Z413" s="91"/>
      <c r="AA413" s="91"/>
      <c r="AB413" s="91"/>
      <c r="AC413" s="91"/>
      <c r="AD413" s="91"/>
      <c r="AE413" s="91"/>
      <c r="AR413" s="189" t="s">
        <v>140</v>
      </c>
      <c r="AT413" s="189" t="s">
        <v>136</v>
      </c>
      <c r="AU413" s="189" t="s">
        <v>81</v>
      </c>
      <c r="AY413" s="83" t="s">
        <v>133</v>
      </c>
      <c r="BE413" s="190">
        <f>IF(N413="základní",J413,0)</f>
        <v>0</v>
      </c>
      <c r="BF413" s="190">
        <f>IF(N413="snížená",J413,0)</f>
        <v>0</v>
      </c>
      <c r="BG413" s="190">
        <f>IF(N413="zákl. přenesená",J413,0)</f>
        <v>0</v>
      </c>
      <c r="BH413" s="190">
        <f>IF(N413="sníž. přenesená",J413,0)</f>
        <v>0</v>
      </c>
      <c r="BI413" s="190">
        <f>IF(N413="nulová",J413,0)</f>
        <v>0</v>
      </c>
      <c r="BJ413" s="83" t="s">
        <v>79</v>
      </c>
      <c r="BK413" s="190">
        <f>ROUND(I413*H413,2)</f>
        <v>0</v>
      </c>
      <c r="BL413" s="83" t="s">
        <v>140</v>
      </c>
      <c r="BM413" s="189" t="s">
        <v>863</v>
      </c>
    </row>
    <row r="414" spans="1:65" s="191" customFormat="1" ht="22.5">
      <c r="B414" s="192"/>
      <c r="D414" s="193" t="s">
        <v>146</v>
      </c>
      <c r="E414" s="194" t="s">
        <v>1</v>
      </c>
      <c r="F414" s="195" t="s">
        <v>498</v>
      </c>
      <c r="H414" s="194" t="s">
        <v>1</v>
      </c>
      <c r="L414" s="192"/>
      <c r="M414" s="196"/>
      <c r="N414" s="197"/>
      <c r="O414" s="197"/>
      <c r="P414" s="197"/>
      <c r="Q414" s="197"/>
      <c r="R414" s="197"/>
      <c r="S414" s="197"/>
      <c r="T414" s="198"/>
      <c r="AT414" s="194" t="s">
        <v>146</v>
      </c>
      <c r="AU414" s="194" t="s">
        <v>81</v>
      </c>
      <c r="AV414" s="191" t="s">
        <v>79</v>
      </c>
      <c r="AW414" s="191" t="s">
        <v>28</v>
      </c>
      <c r="AX414" s="191" t="s">
        <v>71</v>
      </c>
      <c r="AY414" s="194" t="s">
        <v>133</v>
      </c>
    </row>
    <row r="415" spans="1:65" s="199" customFormat="1">
      <c r="B415" s="200"/>
      <c r="D415" s="193" t="s">
        <v>146</v>
      </c>
      <c r="E415" s="201" t="s">
        <v>1</v>
      </c>
      <c r="F415" s="202" t="s">
        <v>79</v>
      </c>
      <c r="H415" s="203">
        <v>1</v>
      </c>
      <c r="L415" s="200"/>
      <c r="M415" s="204"/>
      <c r="N415" s="205"/>
      <c r="O415" s="205"/>
      <c r="P415" s="205"/>
      <c r="Q415" s="205"/>
      <c r="R415" s="205"/>
      <c r="S415" s="205"/>
      <c r="T415" s="206"/>
      <c r="AT415" s="201" t="s">
        <v>146</v>
      </c>
      <c r="AU415" s="201" t="s">
        <v>81</v>
      </c>
      <c r="AV415" s="199" t="s">
        <v>81</v>
      </c>
      <c r="AW415" s="199" t="s">
        <v>28</v>
      </c>
      <c r="AX415" s="199" t="s">
        <v>71</v>
      </c>
      <c r="AY415" s="201" t="s">
        <v>133</v>
      </c>
    </row>
    <row r="416" spans="1:65" s="207" customFormat="1">
      <c r="B416" s="208"/>
      <c r="D416" s="193" t="s">
        <v>146</v>
      </c>
      <c r="E416" s="209" t="s">
        <v>1</v>
      </c>
      <c r="F416" s="210" t="s">
        <v>149</v>
      </c>
      <c r="H416" s="211">
        <v>1</v>
      </c>
      <c r="L416" s="208"/>
      <c r="M416" s="212"/>
      <c r="N416" s="213"/>
      <c r="O416" s="213"/>
      <c r="P416" s="213"/>
      <c r="Q416" s="213"/>
      <c r="R416" s="213"/>
      <c r="S416" s="213"/>
      <c r="T416" s="214"/>
      <c r="AT416" s="209" t="s">
        <v>146</v>
      </c>
      <c r="AU416" s="209" t="s">
        <v>81</v>
      </c>
      <c r="AV416" s="207" t="s">
        <v>140</v>
      </c>
      <c r="AW416" s="207" t="s">
        <v>28</v>
      </c>
      <c r="AX416" s="207" t="s">
        <v>79</v>
      </c>
      <c r="AY416" s="209" t="s">
        <v>133</v>
      </c>
    </row>
    <row r="417" spans="1:65" s="94" customFormat="1" ht="16.5" customHeight="1">
      <c r="A417" s="91"/>
      <c r="B417" s="92"/>
      <c r="C417" s="176" t="s">
        <v>864</v>
      </c>
      <c r="D417" s="176" t="s">
        <v>136</v>
      </c>
      <c r="E417" s="177" t="s">
        <v>500</v>
      </c>
      <c r="F417" s="178" t="s">
        <v>501</v>
      </c>
      <c r="G417" s="179" t="s">
        <v>472</v>
      </c>
      <c r="H417" s="180">
        <v>1</v>
      </c>
      <c r="I417" s="181"/>
      <c r="J417" s="182">
        <f>ROUND(I417*H417,2)</f>
        <v>0</v>
      </c>
      <c r="K417" s="183"/>
      <c r="L417" s="92"/>
      <c r="M417" s="184" t="s">
        <v>1</v>
      </c>
      <c r="N417" s="185" t="s">
        <v>36</v>
      </c>
      <c r="O417" s="186"/>
      <c r="P417" s="187">
        <f>O417*H417</f>
        <v>0</v>
      </c>
      <c r="Q417" s="187">
        <v>0</v>
      </c>
      <c r="R417" s="187">
        <f>Q417*H417</f>
        <v>0</v>
      </c>
      <c r="S417" s="187">
        <v>0</v>
      </c>
      <c r="T417" s="188">
        <f>S417*H417</f>
        <v>0</v>
      </c>
      <c r="U417" s="91"/>
      <c r="V417" s="91"/>
      <c r="W417" s="91"/>
      <c r="X417" s="91"/>
      <c r="Y417" s="91"/>
      <c r="Z417" s="91"/>
      <c r="AA417" s="91"/>
      <c r="AB417" s="91"/>
      <c r="AC417" s="91"/>
      <c r="AD417" s="91"/>
      <c r="AE417" s="91"/>
      <c r="AR417" s="189" t="s">
        <v>140</v>
      </c>
      <c r="AT417" s="189" t="s">
        <v>136</v>
      </c>
      <c r="AU417" s="189" t="s">
        <v>81</v>
      </c>
      <c r="AY417" s="83" t="s">
        <v>133</v>
      </c>
      <c r="BE417" s="190">
        <f>IF(N417="základní",J417,0)</f>
        <v>0</v>
      </c>
      <c r="BF417" s="190">
        <f>IF(N417="snížená",J417,0)</f>
        <v>0</v>
      </c>
      <c r="BG417" s="190">
        <f>IF(N417="zákl. přenesená",J417,0)</f>
        <v>0</v>
      </c>
      <c r="BH417" s="190">
        <f>IF(N417="sníž. přenesená",J417,0)</f>
        <v>0</v>
      </c>
      <c r="BI417" s="190">
        <f>IF(N417="nulová",J417,0)</f>
        <v>0</v>
      </c>
      <c r="BJ417" s="83" t="s">
        <v>79</v>
      </c>
      <c r="BK417" s="190">
        <f>ROUND(I417*H417,2)</f>
        <v>0</v>
      </c>
      <c r="BL417" s="83" t="s">
        <v>140</v>
      </c>
      <c r="BM417" s="189" t="s">
        <v>865</v>
      </c>
    </row>
    <row r="418" spans="1:65" s="191" customFormat="1" ht="33.75">
      <c r="B418" s="192"/>
      <c r="D418" s="193" t="s">
        <v>146</v>
      </c>
      <c r="E418" s="194" t="s">
        <v>1</v>
      </c>
      <c r="F418" s="195" t="s">
        <v>503</v>
      </c>
      <c r="H418" s="194" t="s">
        <v>1</v>
      </c>
      <c r="L418" s="192"/>
      <c r="M418" s="196"/>
      <c r="N418" s="197"/>
      <c r="O418" s="197"/>
      <c r="P418" s="197"/>
      <c r="Q418" s="197"/>
      <c r="R418" s="197"/>
      <c r="S418" s="197"/>
      <c r="T418" s="198"/>
      <c r="AT418" s="194" t="s">
        <v>146</v>
      </c>
      <c r="AU418" s="194" t="s">
        <v>81</v>
      </c>
      <c r="AV418" s="191" t="s">
        <v>79</v>
      </c>
      <c r="AW418" s="191" t="s">
        <v>28</v>
      </c>
      <c r="AX418" s="191" t="s">
        <v>71</v>
      </c>
      <c r="AY418" s="194" t="s">
        <v>133</v>
      </c>
    </row>
    <row r="419" spans="1:65" s="191" customFormat="1" ht="33.75">
      <c r="B419" s="192"/>
      <c r="D419" s="193" t="s">
        <v>146</v>
      </c>
      <c r="E419" s="194" t="s">
        <v>1</v>
      </c>
      <c r="F419" s="195" t="s">
        <v>504</v>
      </c>
      <c r="H419" s="194" t="s">
        <v>1</v>
      </c>
      <c r="L419" s="192"/>
      <c r="M419" s="196"/>
      <c r="N419" s="197"/>
      <c r="O419" s="197"/>
      <c r="P419" s="197"/>
      <c r="Q419" s="197"/>
      <c r="R419" s="197"/>
      <c r="S419" s="197"/>
      <c r="T419" s="198"/>
      <c r="AT419" s="194" t="s">
        <v>146</v>
      </c>
      <c r="AU419" s="194" t="s">
        <v>81</v>
      </c>
      <c r="AV419" s="191" t="s">
        <v>79</v>
      </c>
      <c r="AW419" s="191" t="s">
        <v>28</v>
      </c>
      <c r="AX419" s="191" t="s">
        <v>71</v>
      </c>
      <c r="AY419" s="194" t="s">
        <v>133</v>
      </c>
    </row>
    <row r="420" spans="1:65" s="191" customFormat="1">
      <c r="B420" s="192"/>
      <c r="D420" s="193" t="s">
        <v>146</v>
      </c>
      <c r="E420" s="194" t="s">
        <v>1</v>
      </c>
      <c r="F420" s="195" t="s">
        <v>505</v>
      </c>
      <c r="H420" s="194" t="s">
        <v>1</v>
      </c>
      <c r="L420" s="192"/>
      <c r="M420" s="196"/>
      <c r="N420" s="197"/>
      <c r="O420" s="197"/>
      <c r="P420" s="197"/>
      <c r="Q420" s="197"/>
      <c r="R420" s="197"/>
      <c r="S420" s="197"/>
      <c r="T420" s="198"/>
      <c r="AT420" s="194" t="s">
        <v>146</v>
      </c>
      <c r="AU420" s="194" t="s">
        <v>81</v>
      </c>
      <c r="AV420" s="191" t="s">
        <v>79</v>
      </c>
      <c r="AW420" s="191" t="s">
        <v>28</v>
      </c>
      <c r="AX420" s="191" t="s">
        <v>71</v>
      </c>
      <c r="AY420" s="194" t="s">
        <v>133</v>
      </c>
    </row>
    <row r="421" spans="1:65" s="199" customFormat="1">
      <c r="B421" s="200"/>
      <c r="D421" s="193" t="s">
        <v>146</v>
      </c>
      <c r="E421" s="201" t="s">
        <v>1</v>
      </c>
      <c r="F421" s="202" t="s">
        <v>79</v>
      </c>
      <c r="H421" s="203">
        <v>1</v>
      </c>
      <c r="L421" s="200"/>
      <c r="M421" s="204"/>
      <c r="N421" s="205"/>
      <c r="O421" s="205"/>
      <c r="P421" s="205"/>
      <c r="Q421" s="205"/>
      <c r="R421" s="205"/>
      <c r="S421" s="205"/>
      <c r="T421" s="206"/>
      <c r="AT421" s="201" t="s">
        <v>146</v>
      </c>
      <c r="AU421" s="201" t="s">
        <v>81</v>
      </c>
      <c r="AV421" s="199" t="s">
        <v>81</v>
      </c>
      <c r="AW421" s="199" t="s">
        <v>28</v>
      </c>
      <c r="AX421" s="199" t="s">
        <v>71</v>
      </c>
      <c r="AY421" s="201" t="s">
        <v>133</v>
      </c>
    </row>
    <row r="422" spans="1:65" s="207" customFormat="1">
      <c r="B422" s="208"/>
      <c r="D422" s="193" t="s">
        <v>146</v>
      </c>
      <c r="E422" s="209" t="s">
        <v>1</v>
      </c>
      <c r="F422" s="210" t="s">
        <v>149</v>
      </c>
      <c r="H422" s="211">
        <v>1</v>
      </c>
      <c r="L422" s="208"/>
      <c r="M422" s="212"/>
      <c r="N422" s="213"/>
      <c r="O422" s="213"/>
      <c r="P422" s="213"/>
      <c r="Q422" s="213"/>
      <c r="R422" s="213"/>
      <c r="S422" s="213"/>
      <c r="T422" s="214"/>
      <c r="AT422" s="209" t="s">
        <v>146</v>
      </c>
      <c r="AU422" s="209" t="s">
        <v>81</v>
      </c>
      <c r="AV422" s="207" t="s">
        <v>140</v>
      </c>
      <c r="AW422" s="207" t="s">
        <v>28</v>
      </c>
      <c r="AX422" s="207" t="s">
        <v>79</v>
      </c>
      <c r="AY422" s="209" t="s">
        <v>133</v>
      </c>
    </row>
    <row r="423" spans="1:65" s="94" customFormat="1" ht="16.5" customHeight="1">
      <c r="A423" s="91"/>
      <c r="B423" s="92"/>
      <c r="C423" s="176" t="s">
        <v>866</v>
      </c>
      <c r="D423" s="176" t="s">
        <v>136</v>
      </c>
      <c r="E423" s="177" t="s">
        <v>507</v>
      </c>
      <c r="F423" s="178" t="s">
        <v>508</v>
      </c>
      <c r="G423" s="179" t="s">
        <v>472</v>
      </c>
      <c r="H423" s="180">
        <v>1</v>
      </c>
      <c r="I423" s="181"/>
      <c r="J423" s="182">
        <f>ROUND(I423*H423,2)</f>
        <v>0</v>
      </c>
      <c r="K423" s="183"/>
      <c r="L423" s="92"/>
      <c r="M423" s="184" t="s">
        <v>1</v>
      </c>
      <c r="N423" s="185" t="s">
        <v>36</v>
      </c>
      <c r="O423" s="186"/>
      <c r="P423" s="187">
        <f>O423*H423</f>
        <v>0</v>
      </c>
      <c r="Q423" s="187">
        <v>0</v>
      </c>
      <c r="R423" s="187">
        <f>Q423*H423</f>
        <v>0</v>
      </c>
      <c r="S423" s="187">
        <v>0</v>
      </c>
      <c r="T423" s="188">
        <f>S423*H423</f>
        <v>0</v>
      </c>
      <c r="U423" s="91"/>
      <c r="V423" s="91"/>
      <c r="W423" s="91"/>
      <c r="X423" s="91"/>
      <c r="Y423" s="91"/>
      <c r="Z423" s="91"/>
      <c r="AA423" s="91"/>
      <c r="AB423" s="91"/>
      <c r="AC423" s="91"/>
      <c r="AD423" s="91"/>
      <c r="AE423" s="91"/>
      <c r="AR423" s="189" t="s">
        <v>140</v>
      </c>
      <c r="AT423" s="189" t="s">
        <v>136</v>
      </c>
      <c r="AU423" s="189" t="s">
        <v>81</v>
      </c>
      <c r="AY423" s="83" t="s">
        <v>133</v>
      </c>
      <c r="BE423" s="190">
        <f>IF(N423="základní",J423,0)</f>
        <v>0</v>
      </c>
      <c r="BF423" s="190">
        <f>IF(N423="snížená",J423,0)</f>
        <v>0</v>
      </c>
      <c r="BG423" s="190">
        <f>IF(N423="zákl. přenesená",J423,0)</f>
        <v>0</v>
      </c>
      <c r="BH423" s="190">
        <f>IF(N423="sníž. přenesená",J423,0)</f>
        <v>0</v>
      </c>
      <c r="BI423" s="190">
        <f>IF(N423="nulová",J423,0)</f>
        <v>0</v>
      </c>
      <c r="BJ423" s="83" t="s">
        <v>79</v>
      </c>
      <c r="BK423" s="190">
        <f>ROUND(I423*H423,2)</f>
        <v>0</v>
      </c>
      <c r="BL423" s="83" t="s">
        <v>140</v>
      </c>
      <c r="BM423" s="189" t="s">
        <v>867</v>
      </c>
    </row>
    <row r="424" spans="1:65" s="191" customFormat="1" ht="33.75">
      <c r="B424" s="192"/>
      <c r="D424" s="193" t="s">
        <v>146</v>
      </c>
      <c r="E424" s="194" t="s">
        <v>1</v>
      </c>
      <c r="F424" s="195" t="s">
        <v>510</v>
      </c>
      <c r="H424" s="194" t="s">
        <v>1</v>
      </c>
      <c r="L424" s="192"/>
      <c r="M424" s="196"/>
      <c r="N424" s="197"/>
      <c r="O424" s="197"/>
      <c r="P424" s="197"/>
      <c r="Q424" s="197"/>
      <c r="R424" s="197"/>
      <c r="S424" s="197"/>
      <c r="T424" s="198"/>
      <c r="AT424" s="194" t="s">
        <v>146</v>
      </c>
      <c r="AU424" s="194" t="s">
        <v>81</v>
      </c>
      <c r="AV424" s="191" t="s">
        <v>79</v>
      </c>
      <c r="AW424" s="191" t="s">
        <v>28</v>
      </c>
      <c r="AX424" s="191" t="s">
        <v>71</v>
      </c>
      <c r="AY424" s="194" t="s">
        <v>133</v>
      </c>
    </row>
    <row r="425" spans="1:65" s="199" customFormat="1">
      <c r="B425" s="200"/>
      <c r="D425" s="193" t="s">
        <v>146</v>
      </c>
      <c r="E425" s="201" t="s">
        <v>1</v>
      </c>
      <c r="F425" s="202" t="s">
        <v>79</v>
      </c>
      <c r="H425" s="203">
        <v>1</v>
      </c>
      <c r="L425" s="200"/>
      <c r="M425" s="204"/>
      <c r="N425" s="205"/>
      <c r="O425" s="205"/>
      <c r="P425" s="205"/>
      <c r="Q425" s="205"/>
      <c r="R425" s="205"/>
      <c r="S425" s="205"/>
      <c r="T425" s="206"/>
      <c r="AT425" s="201" t="s">
        <v>146</v>
      </c>
      <c r="AU425" s="201" t="s">
        <v>81</v>
      </c>
      <c r="AV425" s="199" t="s">
        <v>81</v>
      </c>
      <c r="AW425" s="199" t="s">
        <v>28</v>
      </c>
      <c r="AX425" s="199" t="s">
        <v>71</v>
      </c>
      <c r="AY425" s="201" t="s">
        <v>133</v>
      </c>
    </row>
    <row r="426" spans="1:65" s="207" customFormat="1">
      <c r="B426" s="208"/>
      <c r="D426" s="193" t="s">
        <v>146</v>
      </c>
      <c r="E426" s="209" t="s">
        <v>1</v>
      </c>
      <c r="F426" s="210" t="s">
        <v>149</v>
      </c>
      <c r="H426" s="211">
        <v>1</v>
      </c>
      <c r="L426" s="208"/>
      <c r="M426" s="227"/>
      <c r="N426" s="228"/>
      <c r="O426" s="228"/>
      <c r="P426" s="228"/>
      <c r="Q426" s="228"/>
      <c r="R426" s="228"/>
      <c r="S426" s="228"/>
      <c r="T426" s="229"/>
      <c r="AT426" s="209" t="s">
        <v>146</v>
      </c>
      <c r="AU426" s="209" t="s">
        <v>81</v>
      </c>
      <c r="AV426" s="207" t="s">
        <v>140</v>
      </c>
      <c r="AW426" s="207" t="s">
        <v>28</v>
      </c>
      <c r="AX426" s="207" t="s">
        <v>79</v>
      </c>
      <c r="AY426" s="209" t="s">
        <v>133</v>
      </c>
    </row>
    <row r="427" spans="1:65" s="94" customFormat="1" ht="6.95" customHeight="1">
      <c r="A427" s="91"/>
      <c r="B427" s="126"/>
      <c r="C427" s="127"/>
      <c r="D427" s="127"/>
      <c r="E427" s="127"/>
      <c r="F427" s="127"/>
      <c r="G427" s="127"/>
      <c r="H427" s="127"/>
      <c r="I427" s="127"/>
      <c r="J427" s="127"/>
      <c r="K427" s="127"/>
      <c r="L427" s="92"/>
      <c r="M427" s="91"/>
      <c r="O427" s="91"/>
      <c r="P427" s="91"/>
      <c r="Q427" s="91"/>
      <c r="R427" s="91"/>
      <c r="S427" s="91"/>
      <c r="T427" s="91"/>
      <c r="U427" s="91"/>
      <c r="V427" s="91"/>
      <c r="W427" s="91"/>
      <c r="X427" s="91"/>
      <c r="Y427" s="91"/>
      <c r="Z427" s="91"/>
      <c r="AA427" s="91"/>
      <c r="AB427" s="91"/>
      <c r="AC427" s="91"/>
      <c r="AD427" s="91"/>
      <c r="AE427" s="91"/>
    </row>
  </sheetData>
  <sheetProtection algorithmName="SHA-512" hashValue="VkIgJibae12iHg6T8aRQLF9gmx88tdGcH03D8RzHSyQA0SJXqlzzH/mcs96lYW6zNMAx8l02+BdKOvRXXeZ1LQ==" saltValue="emVYNjcgRVJ2KvgHvRwHlw==" spinCount="100000" sheet="1" objects="1" scenarios="1"/>
  <protectedRanges>
    <protectedRange sqref="I20:J21" name="Oblast4" securityDescriptor="O:WDG:WDD:(A;;CC;;;WD)"/>
    <protectedRange sqref="I14:J15" name="Oblast3"/>
    <protectedRange sqref="D11:H17" name="Oblast2"/>
    <protectedRange sqref="C136:H427" name="Oblast1"/>
  </protectedRanges>
  <autoFilter ref="C132:K426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opLeftCell="A143" workbookViewId="0">
      <selection activeCell="I164" sqref="I164"/>
    </sheetView>
  </sheetViews>
  <sheetFormatPr defaultRowHeight="11.25"/>
  <cols>
    <col min="1" max="1" width="8.33203125" style="81" customWidth="1"/>
    <col min="2" max="2" width="1.1640625" style="81" customWidth="1"/>
    <col min="3" max="3" width="4.1640625" style="81" customWidth="1"/>
    <col min="4" max="4" width="4.33203125" style="81" customWidth="1"/>
    <col min="5" max="5" width="17.1640625" style="81" customWidth="1"/>
    <col min="6" max="6" width="50.83203125" style="81" customWidth="1"/>
    <col min="7" max="7" width="7.5" style="81" customWidth="1"/>
    <col min="8" max="8" width="14" style="81" customWidth="1"/>
    <col min="9" max="9" width="15.83203125" style="81" customWidth="1"/>
    <col min="10" max="10" width="22.33203125" style="81" customWidth="1"/>
    <col min="11" max="11" width="22.33203125" style="81" hidden="1" customWidth="1"/>
    <col min="12" max="12" width="9.33203125" style="81" customWidth="1"/>
    <col min="13" max="13" width="10.83203125" style="81" hidden="1" customWidth="1"/>
    <col min="14" max="14" width="9.33203125" style="81" hidden="1"/>
    <col min="15" max="20" width="14.1640625" style="81" hidden="1" customWidth="1"/>
    <col min="21" max="21" width="16.33203125" style="81" hidden="1" customWidth="1"/>
    <col min="22" max="22" width="12.33203125" style="81" customWidth="1"/>
    <col min="23" max="23" width="16.33203125" style="81" customWidth="1"/>
    <col min="24" max="24" width="12.33203125" style="81" customWidth="1"/>
    <col min="25" max="25" width="15" style="81" customWidth="1"/>
    <col min="26" max="26" width="11" style="81" customWidth="1"/>
    <col min="27" max="27" width="15" style="81" customWidth="1"/>
    <col min="28" max="28" width="16.33203125" style="81" customWidth="1"/>
    <col min="29" max="29" width="11" style="81" customWidth="1"/>
    <col min="30" max="30" width="15" style="81" customWidth="1"/>
    <col min="31" max="31" width="16.33203125" style="81" customWidth="1"/>
    <col min="32" max="43" width="9.33203125" style="81"/>
    <col min="44" max="65" width="9.33203125" style="81" hidden="1"/>
    <col min="66" max="16384" width="9.33203125" style="81"/>
  </cols>
  <sheetData>
    <row r="2" spans="1:46" ht="36.950000000000003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83" t="s">
        <v>87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81</v>
      </c>
    </row>
    <row r="4" spans="1:46" ht="24.95" customHeight="1">
      <c r="B4" s="86"/>
      <c r="D4" s="87" t="s">
        <v>91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89" t="s">
        <v>16</v>
      </c>
      <c r="L6" s="86"/>
    </row>
    <row r="7" spans="1:46" ht="16.5" customHeight="1">
      <c r="B7" s="86"/>
      <c r="E7" s="271" t="str">
        <f>'Rekapitulace stavby'!K6</f>
        <v>ZŠ Vyhlídka Valašské Meziříčí-Rozvoj klíčových kompetencí v oblasti počítačových a jazykových technologií</v>
      </c>
      <c r="F7" s="272"/>
      <c r="G7" s="272"/>
      <c r="H7" s="272"/>
      <c r="L7" s="86"/>
    </row>
    <row r="8" spans="1:46" s="94" customFormat="1" ht="12" customHeight="1">
      <c r="A8" s="91"/>
      <c r="B8" s="92"/>
      <c r="C8" s="91"/>
      <c r="D8" s="89" t="s">
        <v>92</v>
      </c>
      <c r="E8" s="91"/>
      <c r="F8" s="91"/>
      <c r="G8" s="91"/>
      <c r="H8" s="91"/>
      <c r="I8" s="91"/>
      <c r="J8" s="91"/>
      <c r="K8" s="91"/>
      <c r="L8" s="93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</row>
    <row r="9" spans="1:46" s="94" customFormat="1" ht="16.5" customHeight="1">
      <c r="A9" s="91"/>
      <c r="B9" s="92"/>
      <c r="C9" s="91"/>
      <c r="D9" s="91"/>
      <c r="E9" s="269" t="s">
        <v>868</v>
      </c>
      <c r="F9" s="270"/>
      <c r="G9" s="270"/>
      <c r="H9" s="270"/>
      <c r="I9" s="91"/>
      <c r="J9" s="91"/>
      <c r="K9" s="91"/>
      <c r="L9" s="93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</row>
    <row r="10" spans="1:46" s="94" customFormat="1">
      <c r="A10" s="91"/>
      <c r="B10" s="92"/>
      <c r="C10" s="91"/>
      <c r="D10" s="91"/>
      <c r="E10" s="91"/>
      <c r="F10" s="91"/>
      <c r="G10" s="91"/>
      <c r="H10" s="91"/>
      <c r="I10" s="91"/>
      <c r="J10" s="91"/>
      <c r="K10" s="91"/>
      <c r="L10" s="93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</row>
    <row r="11" spans="1:46" s="94" customFormat="1" ht="12" customHeight="1">
      <c r="A11" s="91"/>
      <c r="B11" s="92"/>
      <c r="C11" s="91"/>
      <c r="D11" s="89" t="s">
        <v>17</v>
      </c>
      <c r="E11" s="91"/>
      <c r="F11" s="96" t="s">
        <v>1</v>
      </c>
      <c r="G11" s="91"/>
      <c r="H11" s="91"/>
      <c r="I11" s="89" t="s">
        <v>18</v>
      </c>
      <c r="J11" s="96" t="s">
        <v>1</v>
      </c>
      <c r="K11" s="91"/>
      <c r="L11" s="93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</row>
    <row r="12" spans="1:46" s="94" customFormat="1" ht="12" customHeight="1">
      <c r="A12" s="91"/>
      <c r="B12" s="92"/>
      <c r="C12" s="91"/>
      <c r="D12" s="89" t="s">
        <v>19</v>
      </c>
      <c r="E12" s="91"/>
      <c r="F12" s="96" t="s">
        <v>20</v>
      </c>
      <c r="G12" s="91"/>
      <c r="H12" s="91"/>
      <c r="I12" s="89" t="s">
        <v>21</v>
      </c>
      <c r="J12" s="97">
        <f>'Rekapitulace stavby'!AN8</f>
        <v>44658</v>
      </c>
      <c r="K12" s="91"/>
      <c r="L12" s="93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</row>
    <row r="13" spans="1:46" s="94" customFormat="1" ht="10.9" customHeight="1">
      <c r="A13" s="91"/>
      <c r="B13" s="92"/>
      <c r="C13" s="91"/>
      <c r="D13" s="91"/>
      <c r="E13" s="91"/>
      <c r="F13" s="91"/>
      <c r="G13" s="91"/>
      <c r="H13" s="91"/>
      <c r="I13" s="91"/>
      <c r="J13" s="91"/>
      <c r="K13" s="91"/>
      <c r="L13" s="93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</row>
    <row r="14" spans="1:46" s="94" customFormat="1" ht="12" customHeight="1">
      <c r="A14" s="91"/>
      <c r="B14" s="92"/>
      <c r="C14" s="91"/>
      <c r="D14" s="89" t="s">
        <v>22</v>
      </c>
      <c r="E14" s="91"/>
      <c r="F14" s="91"/>
      <c r="G14" s="91"/>
      <c r="H14" s="91"/>
      <c r="I14" s="89" t="s">
        <v>23</v>
      </c>
      <c r="J14" s="96" t="str">
        <f>IF('Rekapitulace stavby'!AN10="","",'Rekapitulace stavby'!AN10)</f>
        <v/>
      </c>
      <c r="K14" s="91"/>
      <c r="L14" s="93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</row>
    <row r="15" spans="1:46" s="94" customFormat="1" ht="18" customHeight="1">
      <c r="A15" s="91"/>
      <c r="B15" s="92"/>
      <c r="C15" s="91"/>
      <c r="D15" s="91"/>
      <c r="E15" s="96" t="str">
        <f>IF('Rekapitulace stavby'!E11="","",'Rekapitulace stavby'!E11)</f>
        <v xml:space="preserve"> </v>
      </c>
      <c r="F15" s="91"/>
      <c r="G15" s="91"/>
      <c r="H15" s="91"/>
      <c r="I15" s="89" t="s">
        <v>24</v>
      </c>
      <c r="J15" s="96" t="str">
        <f>IF('Rekapitulace stavby'!AN11="","",'Rekapitulace stavby'!AN11)</f>
        <v/>
      </c>
      <c r="K15" s="91"/>
      <c r="L15" s="93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</row>
    <row r="16" spans="1:46" s="94" customFormat="1" ht="6.95" customHeight="1">
      <c r="A16" s="91"/>
      <c r="B16" s="92"/>
      <c r="C16" s="91"/>
      <c r="D16" s="91"/>
      <c r="E16" s="91"/>
      <c r="F16" s="91"/>
      <c r="G16" s="91"/>
      <c r="H16" s="91"/>
      <c r="I16" s="91"/>
      <c r="J16" s="91"/>
      <c r="K16" s="91"/>
      <c r="L16" s="93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</row>
    <row r="17" spans="1:31" s="94" customFormat="1" ht="12" customHeight="1">
      <c r="A17" s="91"/>
      <c r="B17" s="92"/>
      <c r="C17" s="91"/>
      <c r="D17" s="89" t="s">
        <v>25</v>
      </c>
      <c r="E17" s="91"/>
      <c r="F17" s="91"/>
      <c r="G17" s="91"/>
      <c r="H17" s="91"/>
      <c r="I17" s="89" t="s">
        <v>23</v>
      </c>
      <c r="J17" s="100" t="str">
        <f>'Rekapitulace stavby'!AN13</f>
        <v>Vyplň údaj</v>
      </c>
      <c r="K17" s="91"/>
      <c r="L17" s="93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</row>
    <row r="18" spans="1:31" s="94" customFormat="1" ht="18" customHeight="1">
      <c r="A18" s="91"/>
      <c r="B18" s="92"/>
      <c r="C18" s="91"/>
      <c r="D18" s="91"/>
      <c r="E18" s="275"/>
      <c r="F18" s="276"/>
      <c r="G18" s="276"/>
      <c r="H18" s="276"/>
      <c r="I18" s="89" t="s">
        <v>24</v>
      </c>
      <c r="J18" s="100" t="str">
        <f>'Rekapitulace stavby'!AN14</f>
        <v>Vyplň údaj</v>
      </c>
      <c r="K18" s="91"/>
      <c r="L18" s="93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</row>
    <row r="19" spans="1:31" s="94" customFormat="1" ht="6.95" customHeight="1">
      <c r="A19" s="91"/>
      <c r="B19" s="92"/>
      <c r="C19" s="91"/>
      <c r="D19" s="91"/>
      <c r="E19" s="91"/>
      <c r="F19" s="91"/>
      <c r="G19" s="91"/>
      <c r="H19" s="91"/>
      <c r="I19" s="91"/>
      <c r="J19" s="91"/>
      <c r="K19" s="91"/>
      <c r="L19" s="93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</row>
    <row r="20" spans="1:31" s="94" customFormat="1" ht="12" customHeight="1">
      <c r="A20" s="91"/>
      <c r="B20" s="92"/>
      <c r="C20" s="91"/>
      <c r="D20" s="89" t="s">
        <v>27</v>
      </c>
      <c r="E20" s="91"/>
      <c r="F20" s="91"/>
      <c r="G20" s="91"/>
      <c r="H20" s="91"/>
      <c r="I20" s="89" t="s">
        <v>23</v>
      </c>
      <c r="J20" s="96" t="str">
        <f>IF('Rekapitulace stavby'!AN16="","",'Rekapitulace stavby'!AN16)</f>
        <v/>
      </c>
      <c r="K20" s="91"/>
      <c r="L20" s="93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</row>
    <row r="21" spans="1:31" s="94" customFormat="1" ht="18" customHeight="1">
      <c r="A21" s="91"/>
      <c r="B21" s="92"/>
      <c r="C21" s="91"/>
      <c r="D21" s="91"/>
      <c r="E21" s="96" t="str">
        <f>IF('Rekapitulace stavby'!E17="","",'Rekapitulace stavby'!E17)</f>
        <v xml:space="preserve"> </v>
      </c>
      <c r="F21" s="91"/>
      <c r="G21" s="91"/>
      <c r="H21" s="91"/>
      <c r="I21" s="89" t="s">
        <v>24</v>
      </c>
      <c r="J21" s="96" t="str">
        <f>IF('Rekapitulace stavby'!AN17="","",'Rekapitulace stavby'!AN17)</f>
        <v/>
      </c>
      <c r="K21" s="91"/>
      <c r="L21" s="93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</row>
    <row r="22" spans="1:31" s="94" customFormat="1" ht="6.95" customHeight="1">
      <c r="A22" s="91"/>
      <c r="B22" s="92"/>
      <c r="C22" s="91"/>
      <c r="D22" s="91"/>
      <c r="E22" s="91"/>
      <c r="F22" s="91"/>
      <c r="G22" s="91"/>
      <c r="H22" s="91"/>
      <c r="I22" s="91"/>
      <c r="J22" s="91"/>
      <c r="K22" s="91"/>
      <c r="L22" s="93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</row>
    <row r="23" spans="1:31" s="94" customFormat="1" ht="12" customHeight="1">
      <c r="A23" s="91"/>
      <c r="B23" s="92"/>
      <c r="C23" s="91"/>
      <c r="D23" s="89" t="s">
        <v>29</v>
      </c>
      <c r="E23" s="91"/>
      <c r="F23" s="91"/>
      <c r="G23" s="91"/>
      <c r="H23" s="91"/>
      <c r="I23" s="89" t="s">
        <v>23</v>
      </c>
      <c r="J23" s="96" t="str">
        <f>IF('Rekapitulace stavby'!AN19="","",'Rekapitulace stavby'!AN19)</f>
        <v/>
      </c>
      <c r="K23" s="91"/>
      <c r="L23" s="93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</row>
    <row r="24" spans="1:31" s="94" customFormat="1" ht="18" customHeight="1">
      <c r="A24" s="91"/>
      <c r="B24" s="92"/>
      <c r="C24" s="91"/>
      <c r="D24" s="91"/>
      <c r="E24" s="96" t="str">
        <f>IF('Rekapitulace stavby'!E20="","",'Rekapitulace stavby'!E20)</f>
        <v xml:space="preserve"> </v>
      </c>
      <c r="F24" s="91"/>
      <c r="G24" s="91"/>
      <c r="H24" s="91"/>
      <c r="I24" s="89" t="s">
        <v>24</v>
      </c>
      <c r="J24" s="96" t="str">
        <f>IF('Rekapitulace stavby'!AN20="","",'Rekapitulace stavby'!AN20)</f>
        <v/>
      </c>
      <c r="K24" s="91"/>
      <c r="L24" s="93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</row>
    <row r="25" spans="1:31" s="94" customFormat="1" ht="6.95" customHeight="1">
      <c r="A25" s="91"/>
      <c r="B25" s="92"/>
      <c r="C25" s="91"/>
      <c r="D25" s="91"/>
      <c r="E25" s="91"/>
      <c r="F25" s="91"/>
      <c r="G25" s="91"/>
      <c r="H25" s="91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94" customFormat="1" ht="12" customHeight="1">
      <c r="A26" s="91"/>
      <c r="B26" s="92"/>
      <c r="C26" s="91"/>
      <c r="D26" s="89" t="s">
        <v>30</v>
      </c>
      <c r="E26" s="91"/>
      <c r="F26" s="91"/>
      <c r="G26" s="91"/>
      <c r="H26" s="91"/>
      <c r="I26" s="91"/>
      <c r="J26" s="91"/>
      <c r="K26" s="91"/>
      <c r="L26" s="93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</row>
    <row r="27" spans="1:31" s="104" customFormat="1" ht="16.5" customHeight="1">
      <c r="A27" s="101"/>
      <c r="B27" s="102"/>
      <c r="C27" s="101"/>
      <c r="D27" s="101"/>
      <c r="E27" s="277" t="s">
        <v>1</v>
      </c>
      <c r="F27" s="277"/>
      <c r="G27" s="277"/>
      <c r="H27" s="277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94" customFormat="1" ht="6.95" customHeight="1">
      <c r="A28" s="91"/>
      <c r="B28" s="92"/>
      <c r="C28" s="91"/>
      <c r="D28" s="91"/>
      <c r="E28" s="91"/>
      <c r="F28" s="91"/>
      <c r="G28" s="91"/>
      <c r="H28" s="91"/>
      <c r="I28" s="91"/>
      <c r="J28" s="91"/>
      <c r="K28" s="91"/>
      <c r="L28" s="93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</row>
    <row r="29" spans="1:31" s="94" customFormat="1" ht="6.95" customHeight="1">
      <c r="A29" s="91"/>
      <c r="B29" s="92"/>
      <c r="C29" s="91"/>
      <c r="D29" s="105"/>
      <c r="E29" s="105"/>
      <c r="F29" s="105"/>
      <c r="G29" s="105"/>
      <c r="H29" s="105"/>
      <c r="I29" s="105"/>
      <c r="J29" s="105"/>
      <c r="K29" s="105"/>
      <c r="L29" s="93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</row>
    <row r="30" spans="1:31" s="94" customFormat="1" ht="25.35" customHeight="1">
      <c r="A30" s="91"/>
      <c r="B30" s="92"/>
      <c r="C30" s="91"/>
      <c r="D30" s="106" t="s">
        <v>31</v>
      </c>
      <c r="E30" s="91"/>
      <c r="F30" s="91"/>
      <c r="G30" s="91"/>
      <c r="H30" s="91"/>
      <c r="I30" s="91"/>
      <c r="J30" s="107">
        <f>ROUND(J119, 2)</f>
        <v>0</v>
      </c>
      <c r="K30" s="91"/>
      <c r="L30" s="93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</row>
    <row r="31" spans="1:31" s="94" customFormat="1" ht="6.95" customHeight="1">
      <c r="A31" s="91"/>
      <c r="B31" s="92"/>
      <c r="C31" s="91"/>
      <c r="D31" s="105"/>
      <c r="E31" s="105"/>
      <c r="F31" s="105"/>
      <c r="G31" s="105"/>
      <c r="H31" s="105"/>
      <c r="I31" s="105"/>
      <c r="J31" s="105"/>
      <c r="K31" s="105"/>
      <c r="L31" s="93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</row>
    <row r="32" spans="1:31" s="94" customFormat="1" ht="14.45" customHeight="1">
      <c r="A32" s="91"/>
      <c r="B32" s="92"/>
      <c r="C32" s="91"/>
      <c r="D32" s="91"/>
      <c r="E32" s="91"/>
      <c r="F32" s="108" t="s">
        <v>33</v>
      </c>
      <c r="G32" s="91"/>
      <c r="H32" s="91"/>
      <c r="I32" s="108" t="s">
        <v>32</v>
      </c>
      <c r="J32" s="108" t="s">
        <v>34</v>
      </c>
      <c r="K32" s="91"/>
      <c r="L32" s="93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</row>
    <row r="33" spans="1:31" s="94" customFormat="1" ht="14.45" customHeight="1">
      <c r="A33" s="91"/>
      <c r="B33" s="92"/>
      <c r="C33" s="91"/>
      <c r="D33" s="109" t="s">
        <v>35</v>
      </c>
      <c r="E33" s="89" t="s">
        <v>36</v>
      </c>
      <c r="F33" s="110">
        <f>ROUND((SUM(BE119:BE168)),  2)</f>
        <v>0</v>
      </c>
      <c r="G33" s="91"/>
      <c r="H33" s="91"/>
      <c r="I33" s="111">
        <v>0.21</v>
      </c>
      <c r="J33" s="110">
        <f>ROUND(((SUM(BE119:BE168))*I33),  2)</f>
        <v>0</v>
      </c>
      <c r="K33" s="91"/>
      <c r="L33" s="93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</row>
    <row r="34" spans="1:31" s="94" customFormat="1" ht="14.45" customHeight="1">
      <c r="A34" s="91"/>
      <c r="B34" s="92"/>
      <c r="C34" s="91"/>
      <c r="D34" s="91"/>
      <c r="E34" s="89" t="s">
        <v>37</v>
      </c>
      <c r="F34" s="110">
        <f>ROUND((SUM(BF119:BF168)),  2)</f>
        <v>0</v>
      </c>
      <c r="G34" s="91"/>
      <c r="H34" s="91"/>
      <c r="I34" s="111">
        <v>0.15</v>
      </c>
      <c r="J34" s="110">
        <f>ROUND(((SUM(BF119:BF168))*I34),  2)</f>
        <v>0</v>
      </c>
      <c r="K34" s="91"/>
      <c r="L34" s="93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</row>
    <row r="35" spans="1:31" s="94" customFormat="1" ht="14.45" hidden="1" customHeight="1">
      <c r="A35" s="91"/>
      <c r="B35" s="92"/>
      <c r="C35" s="91"/>
      <c r="D35" s="91"/>
      <c r="E35" s="89" t="s">
        <v>38</v>
      </c>
      <c r="F35" s="110">
        <f>ROUND((SUM(BG119:BG168)),  2)</f>
        <v>0</v>
      </c>
      <c r="G35" s="91"/>
      <c r="H35" s="91"/>
      <c r="I35" s="111">
        <v>0.21</v>
      </c>
      <c r="J35" s="110">
        <f>0</f>
        <v>0</v>
      </c>
      <c r="K35" s="91"/>
      <c r="L35" s="93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</row>
    <row r="36" spans="1:31" s="94" customFormat="1" ht="14.45" hidden="1" customHeight="1">
      <c r="A36" s="91"/>
      <c r="B36" s="92"/>
      <c r="C36" s="91"/>
      <c r="D36" s="91"/>
      <c r="E36" s="89" t="s">
        <v>39</v>
      </c>
      <c r="F36" s="110">
        <f>ROUND((SUM(BH119:BH168)),  2)</f>
        <v>0</v>
      </c>
      <c r="G36" s="91"/>
      <c r="H36" s="91"/>
      <c r="I36" s="111">
        <v>0.15</v>
      </c>
      <c r="J36" s="110">
        <f>0</f>
        <v>0</v>
      </c>
      <c r="K36" s="91"/>
      <c r="L36" s="93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</row>
    <row r="37" spans="1:31" s="94" customFormat="1" ht="14.45" hidden="1" customHeight="1">
      <c r="A37" s="91"/>
      <c r="B37" s="92"/>
      <c r="C37" s="91"/>
      <c r="D37" s="91"/>
      <c r="E37" s="89" t="s">
        <v>40</v>
      </c>
      <c r="F37" s="110">
        <f>ROUND((SUM(BI119:BI168)),  2)</f>
        <v>0</v>
      </c>
      <c r="G37" s="91"/>
      <c r="H37" s="91"/>
      <c r="I37" s="111">
        <v>0</v>
      </c>
      <c r="J37" s="110">
        <f>0</f>
        <v>0</v>
      </c>
      <c r="K37" s="91"/>
      <c r="L37" s="93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</row>
    <row r="38" spans="1:31" s="94" customFormat="1" ht="6.95" customHeight="1">
      <c r="A38" s="91"/>
      <c r="B38" s="92"/>
      <c r="C38" s="91"/>
      <c r="D38" s="91"/>
      <c r="E38" s="91"/>
      <c r="F38" s="91"/>
      <c r="G38" s="91"/>
      <c r="H38" s="91"/>
      <c r="I38" s="91"/>
      <c r="J38" s="91"/>
      <c r="K38" s="91"/>
      <c r="L38" s="93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</row>
    <row r="39" spans="1:31" s="94" customFormat="1" ht="25.35" customHeight="1">
      <c r="A39" s="91"/>
      <c r="B39" s="92"/>
      <c r="C39" s="112"/>
      <c r="D39" s="113" t="s">
        <v>41</v>
      </c>
      <c r="E39" s="114"/>
      <c r="F39" s="114"/>
      <c r="G39" s="115" t="s">
        <v>42</v>
      </c>
      <c r="H39" s="116" t="s">
        <v>43</v>
      </c>
      <c r="I39" s="114"/>
      <c r="J39" s="117">
        <f>SUM(J30:J37)</f>
        <v>0</v>
      </c>
      <c r="K39" s="118"/>
      <c r="L39" s="93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</row>
    <row r="40" spans="1:31" s="94" customFormat="1" ht="14.45" customHeight="1">
      <c r="A40" s="91"/>
      <c r="B40" s="92"/>
      <c r="C40" s="91"/>
      <c r="D40" s="91"/>
      <c r="E40" s="91"/>
      <c r="F40" s="91"/>
      <c r="G40" s="91"/>
      <c r="H40" s="91"/>
      <c r="I40" s="91"/>
      <c r="J40" s="91"/>
      <c r="K40" s="91"/>
      <c r="L40" s="93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9" t="s">
        <v>44</v>
      </c>
      <c r="E50" s="120"/>
      <c r="F50" s="120"/>
      <c r="G50" s="119" t="s">
        <v>45</v>
      </c>
      <c r="H50" s="120"/>
      <c r="I50" s="120"/>
      <c r="J50" s="120"/>
      <c r="K50" s="120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1"/>
      <c r="B61" s="92"/>
      <c r="C61" s="91"/>
      <c r="D61" s="121" t="s">
        <v>46</v>
      </c>
      <c r="E61" s="122"/>
      <c r="F61" s="123" t="s">
        <v>47</v>
      </c>
      <c r="G61" s="121" t="s">
        <v>46</v>
      </c>
      <c r="H61" s="122"/>
      <c r="I61" s="122"/>
      <c r="J61" s="124" t="s">
        <v>47</v>
      </c>
      <c r="K61" s="122"/>
      <c r="L61" s="93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1"/>
      <c r="B65" s="92"/>
      <c r="C65" s="91"/>
      <c r="D65" s="119" t="s">
        <v>48</v>
      </c>
      <c r="E65" s="125"/>
      <c r="F65" s="125"/>
      <c r="G65" s="119" t="s">
        <v>49</v>
      </c>
      <c r="H65" s="125"/>
      <c r="I65" s="125"/>
      <c r="J65" s="125"/>
      <c r="K65" s="125"/>
      <c r="L65" s="93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1"/>
      <c r="B76" s="92"/>
      <c r="C76" s="91"/>
      <c r="D76" s="121" t="s">
        <v>46</v>
      </c>
      <c r="E76" s="122"/>
      <c r="F76" s="123" t="s">
        <v>47</v>
      </c>
      <c r="G76" s="121" t="s">
        <v>46</v>
      </c>
      <c r="H76" s="122"/>
      <c r="I76" s="122"/>
      <c r="J76" s="124" t="s">
        <v>47</v>
      </c>
      <c r="K76" s="122"/>
      <c r="L76" s="93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</row>
    <row r="77" spans="1:31" s="94" customFormat="1" ht="14.45" customHeight="1">
      <c r="A77" s="91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93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</row>
    <row r="81" spans="1:47" s="94" customFormat="1" ht="6.95" customHeight="1">
      <c r="A81" s="91"/>
      <c r="B81" s="128"/>
      <c r="C81" s="129"/>
      <c r="D81" s="129"/>
      <c r="E81" s="129"/>
      <c r="F81" s="129"/>
      <c r="G81" s="129"/>
      <c r="H81" s="129"/>
      <c r="I81" s="129"/>
      <c r="J81" s="129"/>
      <c r="K81" s="129"/>
      <c r="L81" s="93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</row>
    <row r="82" spans="1:47" s="94" customFormat="1" ht="24.95" customHeight="1">
      <c r="A82" s="91"/>
      <c r="B82" s="92"/>
      <c r="C82" s="87" t="s">
        <v>94</v>
      </c>
      <c r="D82" s="91"/>
      <c r="E82" s="91"/>
      <c r="F82" s="91"/>
      <c r="G82" s="91"/>
      <c r="H82" s="91"/>
      <c r="I82" s="91"/>
      <c r="J82" s="91"/>
      <c r="K82" s="91"/>
      <c r="L82" s="93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</row>
    <row r="83" spans="1:47" s="94" customFormat="1" ht="6.95" customHeight="1">
      <c r="A83" s="91"/>
      <c r="B83" s="92"/>
      <c r="C83" s="91"/>
      <c r="D83" s="91"/>
      <c r="E83" s="91"/>
      <c r="F83" s="91"/>
      <c r="G83" s="91"/>
      <c r="H83" s="91"/>
      <c r="I83" s="91"/>
      <c r="J83" s="91"/>
      <c r="K83" s="91"/>
      <c r="L83" s="93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</row>
    <row r="84" spans="1:47" s="94" customFormat="1" ht="12" customHeight="1">
      <c r="A84" s="91"/>
      <c r="B84" s="92"/>
      <c r="C84" s="89" t="s">
        <v>16</v>
      </c>
      <c r="D84" s="91"/>
      <c r="E84" s="91"/>
      <c r="F84" s="91"/>
      <c r="G84" s="91"/>
      <c r="H84" s="91"/>
      <c r="I84" s="91"/>
      <c r="J84" s="91"/>
      <c r="K84" s="91"/>
      <c r="L84" s="93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</row>
    <row r="85" spans="1:47" s="94" customFormat="1" ht="16.5" customHeight="1">
      <c r="A85" s="91"/>
      <c r="B85" s="92"/>
      <c r="C85" s="91"/>
      <c r="D85" s="91"/>
      <c r="E85" s="271" t="str">
        <f>E7</f>
        <v>ZŠ Vyhlídka Valašské Meziříčí-Rozvoj klíčových kompetencí v oblasti počítačových a jazykových technologií</v>
      </c>
      <c r="F85" s="272"/>
      <c r="G85" s="272"/>
      <c r="H85" s="272"/>
      <c r="I85" s="91"/>
      <c r="J85" s="91"/>
      <c r="K85" s="91"/>
      <c r="L85" s="93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</row>
    <row r="86" spans="1:47" s="94" customFormat="1" ht="12" customHeight="1">
      <c r="A86" s="91"/>
      <c r="B86" s="92"/>
      <c r="C86" s="89" t="s">
        <v>92</v>
      </c>
      <c r="D86" s="91"/>
      <c r="E86" s="91"/>
      <c r="F86" s="91"/>
      <c r="G86" s="91"/>
      <c r="H86" s="91"/>
      <c r="I86" s="91"/>
      <c r="J86" s="91"/>
      <c r="K86" s="91"/>
      <c r="L86" s="93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</row>
    <row r="87" spans="1:47" s="94" customFormat="1" ht="16.5" customHeight="1">
      <c r="A87" s="91"/>
      <c r="B87" s="92"/>
      <c r="C87" s="91"/>
      <c r="D87" s="91"/>
      <c r="E87" s="269" t="str">
        <f>E9</f>
        <v>03 - Jazyková učebna</v>
      </c>
      <c r="F87" s="270"/>
      <c r="G87" s="270"/>
      <c r="H87" s="270"/>
      <c r="I87" s="91"/>
      <c r="J87" s="91"/>
      <c r="K87" s="91"/>
      <c r="L87" s="93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</row>
    <row r="88" spans="1:47" s="94" customFormat="1" ht="6.95" customHeight="1">
      <c r="A88" s="91"/>
      <c r="B88" s="92"/>
      <c r="C88" s="91"/>
      <c r="D88" s="91"/>
      <c r="E88" s="91"/>
      <c r="F88" s="91"/>
      <c r="G88" s="91"/>
      <c r="H88" s="91"/>
      <c r="I88" s="91"/>
      <c r="J88" s="91"/>
      <c r="K88" s="91"/>
      <c r="L88" s="93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</row>
    <row r="89" spans="1:47" s="94" customFormat="1" ht="12" customHeight="1">
      <c r="A89" s="91"/>
      <c r="B89" s="92"/>
      <c r="C89" s="89" t="s">
        <v>19</v>
      </c>
      <c r="D89" s="91"/>
      <c r="E89" s="91"/>
      <c r="F89" s="96" t="str">
        <f>F12</f>
        <v xml:space="preserve"> </v>
      </c>
      <c r="G89" s="91"/>
      <c r="H89" s="91"/>
      <c r="I89" s="89" t="s">
        <v>21</v>
      </c>
      <c r="J89" s="130">
        <f>IF(J12="","",J12)</f>
        <v>44658</v>
      </c>
      <c r="K89" s="91"/>
      <c r="L89" s="93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</row>
    <row r="90" spans="1:47" s="94" customFormat="1" ht="6.95" customHeight="1">
      <c r="A90" s="91"/>
      <c r="B90" s="92"/>
      <c r="C90" s="91"/>
      <c r="D90" s="91"/>
      <c r="E90" s="91"/>
      <c r="F90" s="91"/>
      <c r="G90" s="91"/>
      <c r="H90" s="91"/>
      <c r="I90" s="91"/>
      <c r="J90" s="91"/>
      <c r="K90" s="91"/>
      <c r="L90" s="93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</row>
    <row r="91" spans="1:47" s="94" customFormat="1" ht="15.2" customHeight="1">
      <c r="A91" s="91"/>
      <c r="B91" s="92"/>
      <c r="C91" s="89" t="s">
        <v>22</v>
      </c>
      <c r="D91" s="91"/>
      <c r="E91" s="91"/>
      <c r="F91" s="96" t="str">
        <f>E15</f>
        <v xml:space="preserve"> </v>
      </c>
      <c r="G91" s="91"/>
      <c r="H91" s="91"/>
      <c r="I91" s="89" t="s">
        <v>27</v>
      </c>
      <c r="J91" s="131" t="str">
        <f>E21</f>
        <v xml:space="preserve"> </v>
      </c>
      <c r="K91" s="91"/>
      <c r="L91" s="93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</row>
    <row r="92" spans="1:47" s="94" customFormat="1" ht="15.2" customHeight="1">
      <c r="A92" s="91"/>
      <c r="B92" s="92"/>
      <c r="C92" s="89" t="s">
        <v>25</v>
      </c>
      <c r="D92" s="91"/>
      <c r="E92" s="91"/>
      <c r="F92" s="96" t="str">
        <f>IF(E18="","",E18)</f>
        <v/>
      </c>
      <c r="G92" s="91"/>
      <c r="H92" s="91"/>
      <c r="I92" s="89" t="s">
        <v>29</v>
      </c>
      <c r="J92" s="131" t="str">
        <f>E24</f>
        <v xml:space="preserve"> </v>
      </c>
      <c r="K92" s="91"/>
      <c r="L92" s="93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</row>
    <row r="93" spans="1:47" s="94" customFormat="1" ht="10.35" customHeight="1">
      <c r="A93" s="91"/>
      <c r="B93" s="92"/>
      <c r="C93" s="91"/>
      <c r="D93" s="91"/>
      <c r="E93" s="91"/>
      <c r="F93" s="91"/>
      <c r="G93" s="91"/>
      <c r="H93" s="91"/>
      <c r="I93" s="91"/>
      <c r="J93" s="91"/>
      <c r="K93" s="91"/>
      <c r="L93" s="93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</row>
    <row r="94" spans="1:47" s="94" customFormat="1" ht="29.25" customHeight="1">
      <c r="A94" s="91"/>
      <c r="B94" s="92"/>
      <c r="C94" s="132" t="s">
        <v>95</v>
      </c>
      <c r="D94" s="112"/>
      <c r="E94" s="112"/>
      <c r="F94" s="112"/>
      <c r="G94" s="112"/>
      <c r="H94" s="112"/>
      <c r="I94" s="112"/>
      <c r="J94" s="133" t="s">
        <v>96</v>
      </c>
      <c r="K94" s="112"/>
      <c r="L94" s="93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</row>
    <row r="95" spans="1:47" s="94" customFormat="1" ht="10.35" customHeight="1">
      <c r="A95" s="91"/>
      <c r="B95" s="92"/>
      <c r="C95" s="91"/>
      <c r="D95" s="91"/>
      <c r="E95" s="91"/>
      <c r="F95" s="91"/>
      <c r="G95" s="91"/>
      <c r="H95" s="91"/>
      <c r="I95" s="91"/>
      <c r="J95" s="91"/>
      <c r="K95" s="91"/>
      <c r="L95" s="93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</row>
    <row r="96" spans="1:47" s="94" customFormat="1" ht="22.9" customHeight="1">
      <c r="A96" s="91"/>
      <c r="B96" s="92"/>
      <c r="C96" s="134" t="s">
        <v>97</v>
      </c>
      <c r="D96" s="91"/>
      <c r="E96" s="91"/>
      <c r="F96" s="91"/>
      <c r="G96" s="91"/>
      <c r="H96" s="91"/>
      <c r="I96" s="91"/>
      <c r="J96" s="107">
        <f>J119</f>
        <v>0</v>
      </c>
      <c r="K96" s="91"/>
      <c r="L96" s="93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U96" s="83" t="s">
        <v>98</v>
      </c>
    </row>
    <row r="97" spans="1:31" s="136" customFormat="1" ht="24.95" customHeight="1">
      <c r="B97" s="135"/>
      <c r="D97" s="137" t="s">
        <v>515</v>
      </c>
      <c r="E97" s="138"/>
      <c r="F97" s="138"/>
      <c r="G97" s="138"/>
      <c r="H97" s="138"/>
      <c r="I97" s="138"/>
      <c r="J97" s="139">
        <f>J120</f>
        <v>0</v>
      </c>
      <c r="L97" s="135"/>
    </row>
    <row r="98" spans="1:31" s="136" customFormat="1" ht="24.95" customHeight="1">
      <c r="B98" s="135"/>
      <c r="D98" s="137" t="s">
        <v>520</v>
      </c>
      <c r="E98" s="138"/>
      <c r="F98" s="138"/>
      <c r="G98" s="138"/>
      <c r="H98" s="138"/>
      <c r="I98" s="138"/>
      <c r="J98" s="139">
        <f>J143</f>
        <v>0</v>
      </c>
      <c r="L98" s="135"/>
    </row>
    <row r="99" spans="1:31" s="141" customFormat="1" ht="19.899999999999999" customHeight="1">
      <c r="B99" s="140"/>
      <c r="D99" s="142" t="s">
        <v>521</v>
      </c>
      <c r="E99" s="143"/>
      <c r="F99" s="143"/>
      <c r="G99" s="143"/>
      <c r="H99" s="143"/>
      <c r="I99" s="143"/>
      <c r="J99" s="144">
        <f>J144</f>
        <v>0</v>
      </c>
      <c r="L99" s="140"/>
    </row>
    <row r="100" spans="1:31" s="94" customFormat="1" ht="21.75" customHeight="1">
      <c r="A100" s="91"/>
      <c r="B100" s="92"/>
      <c r="C100" s="91"/>
      <c r="D100" s="91"/>
      <c r="E100" s="91"/>
      <c r="F100" s="91"/>
      <c r="G100" s="91"/>
      <c r="H100" s="91"/>
      <c r="I100" s="91"/>
      <c r="J100" s="91"/>
      <c r="K100" s="91"/>
      <c r="L100" s="93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</row>
    <row r="101" spans="1:31" s="94" customFormat="1" ht="6.95" customHeight="1">
      <c r="A101" s="91"/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93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</row>
    <row r="105" spans="1:31" s="94" customFormat="1" ht="6.95" customHeight="1">
      <c r="A105" s="91"/>
      <c r="B105" s="128"/>
      <c r="C105" s="129"/>
      <c r="D105" s="129"/>
      <c r="E105" s="129"/>
      <c r="F105" s="129"/>
      <c r="G105" s="129"/>
      <c r="H105" s="129"/>
      <c r="I105" s="129"/>
      <c r="J105" s="129"/>
      <c r="K105" s="129"/>
      <c r="L105" s="93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</row>
    <row r="106" spans="1:31" s="94" customFormat="1" ht="24.95" customHeight="1">
      <c r="A106" s="91"/>
      <c r="B106" s="92"/>
      <c r="C106" s="87" t="s">
        <v>118</v>
      </c>
      <c r="D106" s="91"/>
      <c r="E106" s="91"/>
      <c r="F106" s="91"/>
      <c r="G106" s="91"/>
      <c r="H106" s="91"/>
      <c r="I106" s="91"/>
      <c r="J106" s="91"/>
      <c r="K106" s="91"/>
      <c r="L106" s="93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</row>
    <row r="107" spans="1:31" s="94" customFormat="1" ht="6.95" customHeight="1">
      <c r="A107" s="91"/>
      <c r="B107" s="92"/>
      <c r="C107" s="91"/>
      <c r="D107" s="91"/>
      <c r="E107" s="91"/>
      <c r="F107" s="91"/>
      <c r="G107" s="91"/>
      <c r="H107" s="91"/>
      <c r="I107" s="91"/>
      <c r="J107" s="91"/>
      <c r="K107" s="91"/>
      <c r="L107" s="93"/>
      <c r="S107" s="91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</row>
    <row r="108" spans="1:31" s="94" customFormat="1" ht="12" customHeight="1">
      <c r="A108" s="91"/>
      <c r="B108" s="92"/>
      <c r="C108" s="89" t="s">
        <v>16</v>
      </c>
      <c r="D108" s="91"/>
      <c r="E108" s="91"/>
      <c r="F108" s="91"/>
      <c r="G108" s="91"/>
      <c r="H108" s="91"/>
      <c r="I108" s="91"/>
      <c r="J108" s="91"/>
      <c r="K108" s="91"/>
      <c r="L108" s="93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</row>
    <row r="109" spans="1:31" s="94" customFormat="1" ht="16.5" customHeight="1">
      <c r="A109" s="91"/>
      <c r="B109" s="92"/>
      <c r="C109" s="91"/>
      <c r="D109" s="91"/>
      <c r="E109" s="271" t="str">
        <f>E7</f>
        <v>ZŠ Vyhlídka Valašské Meziříčí-Rozvoj klíčových kompetencí v oblasti počítačových a jazykových technologií</v>
      </c>
      <c r="F109" s="272"/>
      <c r="G109" s="272"/>
      <c r="H109" s="272"/>
      <c r="I109" s="91"/>
      <c r="J109" s="91"/>
      <c r="K109" s="91"/>
      <c r="L109" s="93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</row>
    <row r="110" spans="1:31" s="94" customFormat="1" ht="12" customHeight="1">
      <c r="A110" s="91"/>
      <c r="B110" s="92"/>
      <c r="C110" s="89" t="s">
        <v>92</v>
      </c>
      <c r="D110" s="91"/>
      <c r="E110" s="91"/>
      <c r="F110" s="91"/>
      <c r="G110" s="91"/>
      <c r="H110" s="91"/>
      <c r="I110" s="91"/>
      <c r="J110" s="91"/>
      <c r="K110" s="91"/>
      <c r="L110" s="93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</row>
    <row r="111" spans="1:31" s="94" customFormat="1" ht="16.5" customHeight="1">
      <c r="A111" s="91"/>
      <c r="B111" s="92"/>
      <c r="C111" s="91"/>
      <c r="D111" s="91"/>
      <c r="E111" s="269" t="str">
        <f>E9</f>
        <v>03 - Jazyková učebna</v>
      </c>
      <c r="F111" s="270"/>
      <c r="G111" s="270"/>
      <c r="H111" s="270"/>
      <c r="I111" s="91"/>
      <c r="J111" s="91"/>
      <c r="K111" s="91"/>
      <c r="L111" s="93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</row>
    <row r="112" spans="1:31" s="94" customFormat="1" ht="6.95" customHeight="1">
      <c r="A112" s="91"/>
      <c r="B112" s="92"/>
      <c r="C112" s="91"/>
      <c r="D112" s="91"/>
      <c r="E112" s="91"/>
      <c r="F112" s="91"/>
      <c r="G112" s="91"/>
      <c r="H112" s="91"/>
      <c r="I112" s="91"/>
      <c r="J112" s="91"/>
      <c r="K112" s="91"/>
      <c r="L112" s="93"/>
      <c r="S112" s="91"/>
      <c r="T112" s="91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</row>
    <row r="113" spans="1:65" s="94" customFormat="1" ht="12" customHeight="1">
      <c r="A113" s="91"/>
      <c r="B113" s="92"/>
      <c r="C113" s="89" t="s">
        <v>19</v>
      </c>
      <c r="D113" s="91"/>
      <c r="E113" s="91"/>
      <c r="F113" s="96" t="str">
        <f>F12</f>
        <v xml:space="preserve"> </v>
      </c>
      <c r="G113" s="91"/>
      <c r="H113" s="91"/>
      <c r="I113" s="89" t="s">
        <v>21</v>
      </c>
      <c r="J113" s="130">
        <f>IF(J12="","",J12)</f>
        <v>44658</v>
      </c>
      <c r="K113" s="91"/>
      <c r="L113" s="93"/>
      <c r="S113" s="91"/>
      <c r="T113" s="91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</row>
    <row r="114" spans="1:65" s="94" customFormat="1" ht="6.95" customHeight="1">
      <c r="A114" s="91"/>
      <c r="B114" s="92"/>
      <c r="C114" s="91"/>
      <c r="D114" s="91"/>
      <c r="E114" s="91"/>
      <c r="F114" s="91"/>
      <c r="G114" s="91"/>
      <c r="H114" s="91"/>
      <c r="I114" s="91"/>
      <c r="J114" s="91"/>
      <c r="K114" s="91"/>
      <c r="L114" s="93"/>
      <c r="S114" s="91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</row>
    <row r="115" spans="1:65" s="94" customFormat="1" ht="15.2" customHeight="1">
      <c r="A115" s="91"/>
      <c r="B115" s="92"/>
      <c r="C115" s="89" t="s">
        <v>22</v>
      </c>
      <c r="D115" s="91"/>
      <c r="E115" s="91"/>
      <c r="F115" s="96" t="str">
        <f>E15</f>
        <v xml:space="preserve"> </v>
      </c>
      <c r="G115" s="91"/>
      <c r="H115" s="91"/>
      <c r="I115" s="89" t="s">
        <v>27</v>
      </c>
      <c r="J115" s="131" t="str">
        <f>E21</f>
        <v xml:space="preserve"> </v>
      </c>
      <c r="K115" s="91"/>
      <c r="L115" s="93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</row>
    <row r="116" spans="1:65" s="94" customFormat="1" ht="15.2" customHeight="1">
      <c r="A116" s="91"/>
      <c r="B116" s="92"/>
      <c r="C116" s="89" t="s">
        <v>25</v>
      </c>
      <c r="D116" s="91"/>
      <c r="E116" s="91"/>
      <c r="F116" s="96" t="str">
        <f>IF(E18="","",E18)</f>
        <v/>
      </c>
      <c r="G116" s="91"/>
      <c r="H116" s="91"/>
      <c r="I116" s="89" t="s">
        <v>29</v>
      </c>
      <c r="J116" s="131" t="str">
        <f>E24</f>
        <v xml:space="preserve"> </v>
      </c>
      <c r="K116" s="91"/>
      <c r="L116" s="93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</row>
    <row r="117" spans="1:65" s="94" customFormat="1" ht="10.35" customHeight="1">
      <c r="A117" s="91"/>
      <c r="B117" s="92"/>
      <c r="C117" s="91"/>
      <c r="D117" s="91"/>
      <c r="E117" s="91"/>
      <c r="F117" s="91"/>
      <c r="G117" s="91"/>
      <c r="H117" s="91"/>
      <c r="I117" s="91"/>
      <c r="J117" s="91"/>
      <c r="K117" s="91"/>
      <c r="L117" s="93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</row>
    <row r="118" spans="1:65" s="155" customFormat="1" ht="29.25" customHeight="1">
      <c r="A118" s="145"/>
      <c r="B118" s="146"/>
      <c r="C118" s="147" t="s">
        <v>119</v>
      </c>
      <c r="D118" s="148" t="s">
        <v>56</v>
      </c>
      <c r="E118" s="148" t="s">
        <v>52</v>
      </c>
      <c r="F118" s="148" t="s">
        <v>53</v>
      </c>
      <c r="G118" s="148" t="s">
        <v>120</v>
      </c>
      <c r="H118" s="148" t="s">
        <v>121</v>
      </c>
      <c r="I118" s="148" t="s">
        <v>122</v>
      </c>
      <c r="J118" s="149" t="s">
        <v>96</v>
      </c>
      <c r="K118" s="150" t="s">
        <v>123</v>
      </c>
      <c r="L118" s="151"/>
      <c r="M118" s="152" t="s">
        <v>1</v>
      </c>
      <c r="N118" s="153" t="s">
        <v>35</v>
      </c>
      <c r="O118" s="153" t="s">
        <v>124</v>
      </c>
      <c r="P118" s="153" t="s">
        <v>125</v>
      </c>
      <c r="Q118" s="153" t="s">
        <v>126</v>
      </c>
      <c r="R118" s="153" t="s">
        <v>127</v>
      </c>
      <c r="S118" s="153" t="s">
        <v>128</v>
      </c>
      <c r="T118" s="154" t="s">
        <v>129</v>
      </c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</row>
    <row r="119" spans="1:65" s="94" customFormat="1" ht="22.9" customHeight="1">
      <c r="A119" s="91"/>
      <c r="B119" s="92"/>
      <c r="C119" s="156" t="s">
        <v>130</v>
      </c>
      <c r="D119" s="91"/>
      <c r="E119" s="91"/>
      <c r="F119" s="91"/>
      <c r="G119" s="91"/>
      <c r="H119" s="91"/>
      <c r="I119" s="91"/>
      <c r="J119" s="157">
        <f>BK119</f>
        <v>0</v>
      </c>
      <c r="K119" s="91"/>
      <c r="L119" s="92"/>
      <c r="M119" s="158"/>
      <c r="N119" s="159"/>
      <c r="O119" s="105"/>
      <c r="P119" s="160">
        <f>P120+P143</f>
        <v>0</v>
      </c>
      <c r="Q119" s="105"/>
      <c r="R119" s="160">
        <f>R120+R143</f>
        <v>0</v>
      </c>
      <c r="S119" s="105"/>
      <c r="T119" s="161">
        <f>T120+T143</f>
        <v>0</v>
      </c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T119" s="83" t="s">
        <v>70</v>
      </c>
      <c r="AU119" s="83" t="s">
        <v>98</v>
      </c>
      <c r="BK119" s="162">
        <f>BK120+BK143</f>
        <v>0</v>
      </c>
    </row>
    <row r="120" spans="1:65" s="163" customFormat="1" ht="25.9" customHeight="1">
      <c r="B120" s="164"/>
      <c r="D120" s="165" t="s">
        <v>70</v>
      </c>
      <c r="E120" s="166" t="s">
        <v>706</v>
      </c>
      <c r="F120" s="166" t="s">
        <v>707</v>
      </c>
      <c r="J120" s="167">
        <f>BK120</f>
        <v>0</v>
      </c>
      <c r="L120" s="164"/>
      <c r="M120" s="168"/>
      <c r="N120" s="169"/>
      <c r="O120" s="169"/>
      <c r="P120" s="170">
        <f>SUM(P121:P142)</f>
        <v>0</v>
      </c>
      <c r="Q120" s="169"/>
      <c r="R120" s="170">
        <f>SUM(R121:R142)</f>
        <v>0</v>
      </c>
      <c r="S120" s="169"/>
      <c r="T120" s="171">
        <f>SUM(T121:T142)</f>
        <v>0</v>
      </c>
      <c r="AR120" s="165" t="s">
        <v>81</v>
      </c>
      <c r="AT120" s="172" t="s">
        <v>70</v>
      </c>
      <c r="AU120" s="172" t="s">
        <v>71</v>
      </c>
      <c r="AY120" s="165" t="s">
        <v>133</v>
      </c>
      <c r="BK120" s="173">
        <f>SUM(BK121:BK142)</f>
        <v>0</v>
      </c>
    </row>
    <row r="121" spans="1:65" s="94" customFormat="1" ht="16.5" customHeight="1">
      <c r="A121" s="91"/>
      <c r="B121" s="92"/>
      <c r="C121" s="176" t="s">
        <v>79</v>
      </c>
      <c r="D121" s="176" t="s">
        <v>136</v>
      </c>
      <c r="E121" s="177" t="s">
        <v>708</v>
      </c>
      <c r="F121" s="178" t="s">
        <v>869</v>
      </c>
      <c r="G121" s="179" t="s">
        <v>243</v>
      </c>
      <c r="H121" s="180">
        <v>1</v>
      </c>
      <c r="I121" s="181"/>
      <c r="J121" s="182">
        <f>ROUND(I121*H121,2)</f>
        <v>0</v>
      </c>
      <c r="K121" s="183"/>
      <c r="L121" s="92"/>
      <c r="M121" s="184" t="s">
        <v>1</v>
      </c>
      <c r="N121" s="185" t="s">
        <v>36</v>
      </c>
      <c r="O121" s="186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R121" s="189" t="s">
        <v>140</v>
      </c>
      <c r="AT121" s="189" t="s">
        <v>136</v>
      </c>
      <c r="AU121" s="189" t="s">
        <v>79</v>
      </c>
      <c r="AY121" s="83" t="s">
        <v>133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83" t="s">
        <v>79</v>
      </c>
      <c r="BK121" s="190">
        <f>ROUND(I121*H121,2)</f>
        <v>0</v>
      </c>
      <c r="BL121" s="83" t="s">
        <v>140</v>
      </c>
      <c r="BM121" s="189" t="s">
        <v>870</v>
      </c>
    </row>
    <row r="122" spans="1:65" s="94" customFormat="1" ht="21.75" customHeight="1">
      <c r="A122" s="91"/>
      <c r="B122" s="92"/>
      <c r="C122" s="176" t="s">
        <v>81</v>
      </c>
      <c r="D122" s="176" t="s">
        <v>136</v>
      </c>
      <c r="E122" s="177" t="s">
        <v>711</v>
      </c>
      <c r="F122" s="178" t="s">
        <v>871</v>
      </c>
      <c r="G122" s="179" t="s">
        <v>139</v>
      </c>
      <c r="H122" s="180">
        <v>1</v>
      </c>
      <c r="I122" s="181"/>
      <c r="J122" s="182">
        <f>ROUND(I122*H122,2)</f>
        <v>0</v>
      </c>
      <c r="K122" s="183"/>
      <c r="L122" s="92"/>
      <c r="M122" s="184" t="s">
        <v>1</v>
      </c>
      <c r="N122" s="185" t="s">
        <v>36</v>
      </c>
      <c r="O122" s="186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R122" s="189" t="s">
        <v>140</v>
      </c>
      <c r="AT122" s="189" t="s">
        <v>136</v>
      </c>
      <c r="AU122" s="189" t="s">
        <v>79</v>
      </c>
      <c r="AY122" s="83" t="s">
        <v>133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83" t="s">
        <v>79</v>
      </c>
      <c r="BK122" s="190">
        <f>ROUND(I122*H122,2)</f>
        <v>0</v>
      </c>
      <c r="BL122" s="83" t="s">
        <v>140</v>
      </c>
      <c r="BM122" s="189" t="s">
        <v>872</v>
      </c>
    </row>
    <row r="123" spans="1:65" s="199" customFormat="1">
      <c r="B123" s="200"/>
      <c r="D123" s="193" t="s">
        <v>146</v>
      </c>
      <c r="E123" s="201" t="s">
        <v>1</v>
      </c>
      <c r="F123" s="202" t="s">
        <v>873</v>
      </c>
      <c r="H123" s="203">
        <v>1</v>
      </c>
      <c r="L123" s="200"/>
      <c r="M123" s="204"/>
      <c r="N123" s="205"/>
      <c r="O123" s="205"/>
      <c r="P123" s="205"/>
      <c r="Q123" s="205"/>
      <c r="R123" s="205"/>
      <c r="S123" s="205"/>
      <c r="T123" s="206"/>
      <c r="AT123" s="201" t="s">
        <v>146</v>
      </c>
      <c r="AU123" s="201" t="s">
        <v>79</v>
      </c>
      <c r="AV123" s="199" t="s">
        <v>81</v>
      </c>
      <c r="AW123" s="199" t="s">
        <v>28</v>
      </c>
      <c r="AX123" s="199" t="s">
        <v>71</v>
      </c>
      <c r="AY123" s="201" t="s">
        <v>133</v>
      </c>
    </row>
    <row r="124" spans="1:65" s="191" customFormat="1" ht="22.5">
      <c r="B124" s="192"/>
      <c r="D124" s="193" t="s">
        <v>146</v>
      </c>
      <c r="E124" s="194" t="s">
        <v>1</v>
      </c>
      <c r="F124" s="195" t="s">
        <v>874</v>
      </c>
      <c r="H124" s="194" t="s">
        <v>1</v>
      </c>
      <c r="L124" s="192"/>
      <c r="M124" s="196"/>
      <c r="N124" s="197"/>
      <c r="O124" s="197"/>
      <c r="P124" s="197"/>
      <c r="Q124" s="197"/>
      <c r="R124" s="197"/>
      <c r="S124" s="197"/>
      <c r="T124" s="198"/>
      <c r="AT124" s="194" t="s">
        <v>146</v>
      </c>
      <c r="AU124" s="194" t="s">
        <v>79</v>
      </c>
      <c r="AV124" s="191" t="s">
        <v>79</v>
      </c>
      <c r="AW124" s="191" t="s">
        <v>28</v>
      </c>
      <c r="AX124" s="191" t="s">
        <v>71</v>
      </c>
      <c r="AY124" s="194" t="s">
        <v>133</v>
      </c>
    </row>
    <row r="125" spans="1:65" s="191" customFormat="1" ht="22.5">
      <c r="B125" s="192"/>
      <c r="D125" s="193" t="s">
        <v>146</v>
      </c>
      <c r="E125" s="194" t="s">
        <v>1</v>
      </c>
      <c r="F125" s="195" t="s">
        <v>875</v>
      </c>
      <c r="H125" s="194" t="s">
        <v>1</v>
      </c>
      <c r="L125" s="192"/>
      <c r="M125" s="196"/>
      <c r="N125" s="197"/>
      <c r="O125" s="197"/>
      <c r="P125" s="197"/>
      <c r="Q125" s="197"/>
      <c r="R125" s="197"/>
      <c r="S125" s="197"/>
      <c r="T125" s="198"/>
      <c r="AT125" s="194" t="s">
        <v>146</v>
      </c>
      <c r="AU125" s="194" t="s">
        <v>79</v>
      </c>
      <c r="AV125" s="191" t="s">
        <v>79</v>
      </c>
      <c r="AW125" s="191" t="s">
        <v>28</v>
      </c>
      <c r="AX125" s="191" t="s">
        <v>71</v>
      </c>
      <c r="AY125" s="194" t="s">
        <v>133</v>
      </c>
    </row>
    <row r="126" spans="1:65" s="191" customFormat="1">
      <c r="B126" s="192"/>
      <c r="D126" s="193" t="s">
        <v>146</v>
      </c>
      <c r="E126" s="194" t="s">
        <v>1</v>
      </c>
      <c r="F126" s="195" t="s">
        <v>876</v>
      </c>
      <c r="H126" s="194" t="s">
        <v>1</v>
      </c>
      <c r="L126" s="192"/>
      <c r="M126" s="196"/>
      <c r="N126" s="197"/>
      <c r="O126" s="197"/>
      <c r="P126" s="197"/>
      <c r="Q126" s="197"/>
      <c r="R126" s="197"/>
      <c r="S126" s="197"/>
      <c r="T126" s="198"/>
      <c r="AT126" s="194" t="s">
        <v>146</v>
      </c>
      <c r="AU126" s="194" t="s">
        <v>79</v>
      </c>
      <c r="AV126" s="191" t="s">
        <v>79</v>
      </c>
      <c r="AW126" s="191" t="s">
        <v>28</v>
      </c>
      <c r="AX126" s="191" t="s">
        <v>71</v>
      </c>
      <c r="AY126" s="194" t="s">
        <v>133</v>
      </c>
    </row>
    <row r="127" spans="1:65" s="191" customFormat="1" ht="33.75">
      <c r="B127" s="192"/>
      <c r="D127" s="193" t="s">
        <v>146</v>
      </c>
      <c r="E127" s="194" t="s">
        <v>1</v>
      </c>
      <c r="F127" s="195" t="s">
        <v>877</v>
      </c>
      <c r="H127" s="194" t="s">
        <v>1</v>
      </c>
      <c r="L127" s="192"/>
      <c r="M127" s="196"/>
      <c r="N127" s="197"/>
      <c r="O127" s="197"/>
      <c r="P127" s="197"/>
      <c r="Q127" s="197"/>
      <c r="R127" s="197"/>
      <c r="S127" s="197"/>
      <c r="T127" s="198"/>
      <c r="AT127" s="194" t="s">
        <v>146</v>
      </c>
      <c r="AU127" s="194" t="s">
        <v>79</v>
      </c>
      <c r="AV127" s="191" t="s">
        <v>79</v>
      </c>
      <c r="AW127" s="191" t="s">
        <v>28</v>
      </c>
      <c r="AX127" s="191" t="s">
        <v>71</v>
      </c>
      <c r="AY127" s="194" t="s">
        <v>133</v>
      </c>
    </row>
    <row r="128" spans="1:65" s="191" customFormat="1" ht="22.5">
      <c r="B128" s="192"/>
      <c r="D128" s="193" t="s">
        <v>146</v>
      </c>
      <c r="E128" s="194" t="s">
        <v>1</v>
      </c>
      <c r="F128" s="195" t="s">
        <v>878</v>
      </c>
      <c r="H128" s="194" t="s">
        <v>1</v>
      </c>
      <c r="L128" s="192"/>
      <c r="M128" s="196"/>
      <c r="N128" s="197"/>
      <c r="O128" s="197"/>
      <c r="P128" s="197"/>
      <c r="Q128" s="197"/>
      <c r="R128" s="197"/>
      <c r="S128" s="197"/>
      <c r="T128" s="198"/>
      <c r="AT128" s="194" t="s">
        <v>146</v>
      </c>
      <c r="AU128" s="194" t="s">
        <v>79</v>
      </c>
      <c r="AV128" s="191" t="s">
        <v>79</v>
      </c>
      <c r="AW128" s="191" t="s">
        <v>28</v>
      </c>
      <c r="AX128" s="191" t="s">
        <v>71</v>
      </c>
      <c r="AY128" s="194" t="s">
        <v>133</v>
      </c>
    </row>
    <row r="129" spans="1:65" s="191" customFormat="1" ht="33.75">
      <c r="B129" s="192"/>
      <c r="D129" s="193" t="s">
        <v>146</v>
      </c>
      <c r="E129" s="194" t="s">
        <v>1</v>
      </c>
      <c r="F129" s="195" t="s">
        <v>879</v>
      </c>
      <c r="H129" s="194" t="s">
        <v>1</v>
      </c>
      <c r="L129" s="192"/>
      <c r="M129" s="196"/>
      <c r="N129" s="197"/>
      <c r="O129" s="197"/>
      <c r="P129" s="197"/>
      <c r="Q129" s="197"/>
      <c r="R129" s="197"/>
      <c r="S129" s="197"/>
      <c r="T129" s="198"/>
      <c r="AT129" s="194" t="s">
        <v>146</v>
      </c>
      <c r="AU129" s="194" t="s">
        <v>79</v>
      </c>
      <c r="AV129" s="191" t="s">
        <v>79</v>
      </c>
      <c r="AW129" s="191" t="s">
        <v>28</v>
      </c>
      <c r="AX129" s="191" t="s">
        <v>71</v>
      </c>
      <c r="AY129" s="194" t="s">
        <v>133</v>
      </c>
    </row>
    <row r="130" spans="1:65" s="191" customFormat="1" ht="33.75">
      <c r="B130" s="192"/>
      <c r="D130" s="193" t="s">
        <v>146</v>
      </c>
      <c r="E130" s="194" t="s">
        <v>1</v>
      </c>
      <c r="F130" s="195" t="s">
        <v>880</v>
      </c>
      <c r="H130" s="194" t="s">
        <v>1</v>
      </c>
      <c r="L130" s="192"/>
      <c r="M130" s="196"/>
      <c r="N130" s="197"/>
      <c r="O130" s="197"/>
      <c r="P130" s="197"/>
      <c r="Q130" s="197"/>
      <c r="R130" s="197"/>
      <c r="S130" s="197"/>
      <c r="T130" s="198"/>
      <c r="AT130" s="194" t="s">
        <v>146</v>
      </c>
      <c r="AU130" s="194" t="s">
        <v>79</v>
      </c>
      <c r="AV130" s="191" t="s">
        <v>79</v>
      </c>
      <c r="AW130" s="191" t="s">
        <v>28</v>
      </c>
      <c r="AX130" s="191" t="s">
        <v>71</v>
      </c>
      <c r="AY130" s="194" t="s">
        <v>133</v>
      </c>
    </row>
    <row r="131" spans="1:65" s="191" customFormat="1" ht="22.5">
      <c r="B131" s="192"/>
      <c r="D131" s="193" t="s">
        <v>146</v>
      </c>
      <c r="E131" s="194" t="s">
        <v>1</v>
      </c>
      <c r="F131" s="195" t="s">
        <v>881</v>
      </c>
      <c r="H131" s="194" t="s">
        <v>1</v>
      </c>
      <c r="L131" s="192"/>
      <c r="M131" s="196"/>
      <c r="N131" s="197"/>
      <c r="O131" s="197"/>
      <c r="P131" s="197"/>
      <c r="Q131" s="197"/>
      <c r="R131" s="197"/>
      <c r="S131" s="197"/>
      <c r="T131" s="198"/>
      <c r="AT131" s="194" t="s">
        <v>146</v>
      </c>
      <c r="AU131" s="194" t="s">
        <v>79</v>
      </c>
      <c r="AV131" s="191" t="s">
        <v>79</v>
      </c>
      <c r="AW131" s="191" t="s">
        <v>28</v>
      </c>
      <c r="AX131" s="191" t="s">
        <v>71</v>
      </c>
      <c r="AY131" s="194" t="s">
        <v>133</v>
      </c>
    </row>
    <row r="132" spans="1:65" s="191" customFormat="1">
      <c r="B132" s="192"/>
      <c r="D132" s="193" t="s">
        <v>146</v>
      </c>
      <c r="E132" s="194" t="s">
        <v>1</v>
      </c>
      <c r="F132" s="195" t="s">
        <v>882</v>
      </c>
      <c r="H132" s="194" t="s">
        <v>1</v>
      </c>
      <c r="L132" s="192"/>
      <c r="M132" s="196"/>
      <c r="N132" s="197"/>
      <c r="O132" s="197"/>
      <c r="P132" s="197"/>
      <c r="Q132" s="197"/>
      <c r="R132" s="197"/>
      <c r="S132" s="197"/>
      <c r="T132" s="198"/>
      <c r="AT132" s="194" t="s">
        <v>146</v>
      </c>
      <c r="AU132" s="194" t="s">
        <v>79</v>
      </c>
      <c r="AV132" s="191" t="s">
        <v>79</v>
      </c>
      <c r="AW132" s="191" t="s">
        <v>28</v>
      </c>
      <c r="AX132" s="191" t="s">
        <v>71</v>
      </c>
      <c r="AY132" s="194" t="s">
        <v>133</v>
      </c>
    </row>
    <row r="133" spans="1:65" s="191" customFormat="1" ht="33.75">
      <c r="B133" s="192"/>
      <c r="D133" s="193" t="s">
        <v>146</v>
      </c>
      <c r="E133" s="194" t="s">
        <v>1</v>
      </c>
      <c r="F133" s="195" t="s">
        <v>883</v>
      </c>
      <c r="H133" s="194" t="s">
        <v>1</v>
      </c>
      <c r="L133" s="192"/>
      <c r="M133" s="196"/>
      <c r="N133" s="197"/>
      <c r="O133" s="197"/>
      <c r="P133" s="197"/>
      <c r="Q133" s="197"/>
      <c r="R133" s="197"/>
      <c r="S133" s="197"/>
      <c r="T133" s="198"/>
      <c r="AT133" s="194" t="s">
        <v>146</v>
      </c>
      <c r="AU133" s="194" t="s">
        <v>79</v>
      </c>
      <c r="AV133" s="191" t="s">
        <v>79</v>
      </c>
      <c r="AW133" s="191" t="s">
        <v>28</v>
      </c>
      <c r="AX133" s="191" t="s">
        <v>71</v>
      </c>
      <c r="AY133" s="194" t="s">
        <v>133</v>
      </c>
    </row>
    <row r="134" spans="1:65" s="207" customFormat="1">
      <c r="B134" s="208"/>
      <c r="D134" s="193" t="s">
        <v>146</v>
      </c>
      <c r="E134" s="209" t="s">
        <v>1</v>
      </c>
      <c r="F134" s="210" t="s">
        <v>149</v>
      </c>
      <c r="H134" s="211">
        <v>1</v>
      </c>
      <c r="L134" s="208"/>
      <c r="M134" s="212"/>
      <c r="N134" s="213"/>
      <c r="O134" s="213"/>
      <c r="P134" s="213"/>
      <c r="Q134" s="213"/>
      <c r="R134" s="213"/>
      <c r="S134" s="213"/>
      <c r="T134" s="214"/>
      <c r="AT134" s="209" t="s">
        <v>146</v>
      </c>
      <c r="AU134" s="209" t="s">
        <v>79</v>
      </c>
      <c r="AV134" s="207" t="s">
        <v>140</v>
      </c>
      <c r="AW134" s="207" t="s">
        <v>28</v>
      </c>
      <c r="AX134" s="207" t="s">
        <v>79</v>
      </c>
      <c r="AY134" s="209" t="s">
        <v>133</v>
      </c>
    </row>
    <row r="135" spans="1:65" s="94" customFormat="1" ht="16.5" customHeight="1">
      <c r="A135" s="91"/>
      <c r="B135" s="92"/>
      <c r="C135" s="176" t="s">
        <v>134</v>
      </c>
      <c r="D135" s="176" t="s">
        <v>136</v>
      </c>
      <c r="E135" s="177" t="s">
        <v>884</v>
      </c>
      <c r="F135" s="178" t="s">
        <v>885</v>
      </c>
      <c r="G135" s="179" t="s">
        <v>139</v>
      </c>
      <c r="H135" s="180">
        <v>25</v>
      </c>
      <c r="I135" s="181"/>
      <c r="J135" s="182">
        <f>ROUND(I135*H135,2)</f>
        <v>0</v>
      </c>
      <c r="K135" s="183"/>
      <c r="L135" s="92"/>
      <c r="M135" s="184" t="s">
        <v>1</v>
      </c>
      <c r="N135" s="185" t="s">
        <v>36</v>
      </c>
      <c r="O135" s="186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R135" s="189" t="s">
        <v>140</v>
      </c>
      <c r="AT135" s="189" t="s">
        <v>136</v>
      </c>
      <c r="AU135" s="189" t="s">
        <v>79</v>
      </c>
      <c r="AY135" s="83" t="s">
        <v>133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83" t="s">
        <v>79</v>
      </c>
      <c r="BK135" s="190">
        <f>ROUND(I135*H135,2)</f>
        <v>0</v>
      </c>
      <c r="BL135" s="83" t="s">
        <v>140</v>
      </c>
      <c r="BM135" s="189" t="s">
        <v>886</v>
      </c>
    </row>
    <row r="136" spans="1:65" s="199" customFormat="1">
      <c r="B136" s="200"/>
      <c r="D136" s="193" t="s">
        <v>146</v>
      </c>
      <c r="E136" s="201" t="s">
        <v>1</v>
      </c>
      <c r="F136" s="202" t="s">
        <v>887</v>
      </c>
      <c r="H136" s="203">
        <v>25</v>
      </c>
      <c r="L136" s="200"/>
      <c r="M136" s="204"/>
      <c r="N136" s="205"/>
      <c r="O136" s="205"/>
      <c r="P136" s="205"/>
      <c r="Q136" s="205"/>
      <c r="R136" s="205"/>
      <c r="S136" s="205"/>
      <c r="T136" s="206"/>
      <c r="AT136" s="201" t="s">
        <v>146</v>
      </c>
      <c r="AU136" s="201" t="s">
        <v>79</v>
      </c>
      <c r="AV136" s="199" t="s">
        <v>81</v>
      </c>
      <c r="AW136" s="199" t="s">
        <v>28</v>
      </c>
      <c r="AX136" s="199" t="s">
        <v>71</v>
      </c>
      <c r="AY136" s="201" t="s">
        <v>133</v>
      </c>
    </row>
    <row r="137" spans="1:65" s="191" customFormat="1" ht="22.5">
      <c r="B137" s="192"/>
      <c r="D137" s="193" t="s">
        <v>146</v>
      </c>
      <c r="E137" s="194" t="s">
        <v>1</v>
      </c>
      <c r="F137" s="195" t="s">
        <v>888</v>
      </c>
      <c r="H137" s="194" t="s">
        <v>1</v>
      </c>
      <c r="L137" s="192"/>
      <c r="M137" s="196"/>
      <c r="N137" s="197"/>
      <c r="O137" s="197"/>
      <c r="P137" s="197"/>
      <c r="Q137" s="197"/>
      <c r="R137" s="197"/>
      <c r="S137" s="197"/>
      <c r="T137" s="198"/>
      <c r="AT137" s="194" t="s">
        <v>146</v>
      </c>
      <c r="AU137" s="194" t="s">
        <v>79</v>
      </c>
      <c r="AV137" s="191" t="s">
        <v>79</v>
      </c>
      <c r="AW137" s="191" t="s">
        <v>28</v>
      </c>
      <c r="AX137" s="191" t="s">
        <v>71</v>
      </c>
      <c r="AY137" s="194" t="s">
        <v>133</v>
      </c>
    </row>
    <row r="138" spans="1:65" s="191" customFormat="1">
      <c r="B138" s="192"/>
      <c r="D138" s="193" t="s">
        <v>146</v>
      </c>
      <c r="E138" s="194" t="s">
        <v>1</v>
      </c>
      <c r="F138" s="195" t="s">
        <v>889</v>
      </c>
      <c r="H138" s="194" t="s">
        <v>1</v>
      </c>
      <c r="L138" s="192"/>
      <c r="M138" s="196"/>
      <c r="N138" s="197"/>
      <c r="O138" s="197"/>
      <c r="P138" s="197"/>
      <c r="Q138" s="197"/>
      <c r="R138" s="197"/>
      <c r="S138" s="197"/>
      <c r="T138" s="198"/>
      <c r="AT138" s="194" t="s">
        <v>146</v>
      </c>
      <c r="AU138" s="194" t="s">
        <v>79</v>
      </c>
      <c r="AV138" s="191" t="s">
        <v>79</v>
      </c>
      <c r="AW138" s="191" t="s">
        <v>28</v>
      </c>
      <c r="AX138" s="191" t="s">
        <v>71</v>
      </c>
      <c r="AY138" s="194" t="s">
        <v>133</v>
      </c>
    </row>
    <row r="139" spans="1:65" s="191" customFormat="1" ht="22.5">
      <c r="B139" s="192"/>
      <c r="D139" s="193" t="s">
        <v>146</v>
      </c>
      <c r="E139" s="194" t="s">
        <v>1</v>
      </c>
      <c r="F139" s="195" t="s">
        <v>890</v>
      </c>
      <c r="H139" s="194" t="s">
        <v>1</v>
      </c>
      <c r="L139" s="192"/>
      <c r="M139" s="196"/>
      <c r="N139" s="197"/>
      <c r="O139" s="197"/>
      <c r="P139" s="197"/>
      <c r="Q139" s="197"/>
      <c r="R139" s="197"/>
      <c r="S139" s="197"/>
      <c r="T139" s="198"/>
      <c r="AT139" s="194" t="s">
        <v>146</v>
      </c>
      <c r="AU139" s="194" t="s">
        <v>79</v>
      </c>
      <c r="AV139" s="191" t="s">
        <v>79</v>
      </c>
      <c r="AW139" s="191" t="s">
        <v>28</v>
      </c>
      <c r="AX139" s="191" t="s">
        <v>71</v>
      </c>
      <c r="AY139" s="194" t="s">
        <v>133</v>
      </c>
    </row>
    <row r="140" spans="1:65" s="191" customFormat="1">
      <c r="B140" s="192"/>
      <c r="D140" s="193" t="s">
        <v>146</v>
      </c>
      <c r="E140" s="194" t="s">
        <v>1</v>
      </c>
      <c r="F140" s="195" t="s">
        <v>891</v>
      </c>
      <c r="H140" s="194" t="s">
        <v>1</v>
      </c>
      <c r="L140" s="192"/>
      <c r="M140" s="196"/>
      <c r="N140" s="197"/>
      <c r="O140" s="197"/>
      <c r="P140" s="197"/>
      <c r="Q140" s="197"/>
      <c r="R140" s="197"/>
      <c r="S140" s="197"/>
      <c r="T140" s="198"/>
      <c r="AT140" s="194" t="s">
        <v>146</v>
      </c>
      <c r="AU140" s="194" t="s">
        <v>79</v>
      </c>
      <c r="AV140" s="191" t="s">
        <v>79</v>
      </c>
      <c r="AW140" s="191" t="s">
        <v>28</v>
      </c>
      <c r="AX140" s="191" t="s">
        <v>71</v>
      </c>
      <c r="AY140" s="194" t="s">
        <v>133</v>
      </c>
    </row>
    <row r="141" spans="1:65" s="191" customFormat="1" ht="22.5">
      <c r="B141" s="192"/>
      <c r="D141" s="193" t="s">
        <v>146</v>
      </c>
      <c r="E141" s="194" t="s">
        <v>1</v>
      </c>
      <c r="F141" s="195" t="s">
        <v>892</v>
      </c>
      <c r="H141" s="194" t="s">
        <v>1</v>
      </c>
      <c r="L141" s="192"/>
      <c r="M141" s="196"/>
      <c r="N141" s="197"/>
      <c r="O141" s="197"/>
      <c r="P141" s="197"/>
      <c r="Q141" s="197"/>
      <c r="R141" s="197"/>
      <c r="S141" s="197"/>
      <c r="T141" s="198"/>
      <c r="AT141" s="194" t="s">
        <v>146</v>
      </c>
      <c r="AU141" s="194" t="s">
        <v>79</v>
      </c>
      <c r="AV141" s="191" t="s">
        <v>79</v>
      </c>
      <c r="AW141" s="191" t="s">
        <v>28</v>
      </c>
      <c r="AX141" s="191" t="s">
        <v>71</v>
      </c>
      <c r="AY141" s="194" t="s">
        <v>133</v>
      </c>
    </row>
    <row r="142" spans="1:65" s="207" customFormat="1">
      <c r="B142" s="208"/>
      <c r="D142" s="193" t="s">
        <v>146</v>
      </c>
      <c r="E142" s="209" t="s">
        <v>1</v>
      </c>
      <c r="F142" s="210" t="s">
        <v>149</v>
      </c>
      <c r="H142" s="211">
        <v>25</v>
      </c>
      <c r="L142" s="208"/>
      <c r="M142" s="212"/>
      <c r="N142" s="213"/>
      <c r="O142" s="213"/>
      <c r="P142" s="213"/>
      <c r="Q142" s="213"/>
      <c r="R142" s="213"/>
      <c r="S142" s="213"/>
      <c r="T142" s="214"/>
      <c r="AT142" s="209" t="s">
        <v>146</v>
      </c>
      <c r="AU142" s="209" t="s">
        <v>79</v>
      </c>
      <c r="AV142" s="207" t="s">
        <v>140</v>
      </c>
      <c r="AW142" s="207" t="s">
        <v>28</v>
      </c>
      <c r="AX142" s="207" t="s">
        <v>79</v>
      </c>
      <c r="AY142" s="209" t="s">
        <v>133</v>
      </c>
    </row>
    <row r="143" spans="1:65" s="163" customFormat="1" ht="25.9" customHeight="1">
      <c r="B143" s="164"/>
      <c r="D143" s="165" t="s">
        <v>70</v>
      </c>
      <c r="E143" s="166" t="s">
        <v>150</v>
      </c>
      <c r="F143" s="166" t="s">
        <v>808</v>
      </c>
      <c r="J143" s="167">
        <f>BK143</f>
        <v>0</v>
      </c>
      <c r="L143" s="164"/>
      <c r="M143" s="168"/>
      <c r="N143" s="169"/>
      <c r="O143" s="169"/>
      <c r="P143" s="170">
        <f>P144</f>
        <v>0</v>
      </c>
      <c r="Q143" s="169"/>
      <c r="R143" s="170">
        <f>R144</f>
        <v>0</v>
      </c>
      <c r="S143" s="169"/>
      <c r="T143" s="171">
        <f>T144</f>
        <v>0</v>
      </c>
      <c r="AR143" s="165" t="s">
        <v>134</v>
      </c>
      <c r="AT143" s="172" t="s">
        <v>70</v>
      </c>
      <c r="AU143" s="172" t="s">
        <v>71</v>
      </c>
      <c r="AY143" s="165" t="s">
        <v>133</v>
      </c>
      <c r="BK143" s="173">
        <f>BK144</f>
        <v>0</v>
      </c>
    </row>
    <row r="144" spans="1:65" s="163" customFormat="1" ht="22.9" customHeight="1">
      <c r="B144" s="164"/>
      <c r="D144" s="165" t="s">
        <v>70</v>
      </c>
      <c r="E144" s="174" t="s">
        <v>809</v>
      </c>
      <c r="F144" s="174" t="s">
        <v>810</v>
      </c>
      <c r="J144" s="175">
        <f>BK144</f>
        <v>0</v>
      </c>
      <c r="L144" s="164"/>
      <c r="M144" s="168"/>
      <c r="N144" s="169"/>
      <c r="O144" s="169"/>
      <c r="P144" s="170">
        <f>SUM(P145:P168)</f>
        <v>0</v>
      </c>
      <c r="Q144" s="169"/>
      <c r="R144" s="170">
        <f>SUM(R145:R168)</f>
        <v>0</v>
      </c>
      <c r="S144" s="169"/>
      <c r="T144" s="171">
        <f>SUM(T145:T168)</f>
        <v>0</v>
      </c>
      <c r="AR144" s="165" t="s">
        <v>134</v>
      </c>
      <c r="AT144" s="172" t="s">
        <v>70</v>
      </c>
      <c r="AU144" s="172" t="s">
        <v>79</v>
      </c>
      <c r="AY144" s="165" t="s">
        <v>133</v>
      </c>
      <c r="BK144" s="173">
        <f>SUM(BK145:BK168)</f>
        <v>0</v>
      </c>
    </row>
    <row r="145" spans="1:65" s="94" customFormat="1" ht="55.5" customHeight="1">
      <c r="A145" s="91"/>
      <c r="B145" s="92"/>
      <c r="C145" s="176" t="s">
        <v>140</v>
      </c>
      <c r="D145" s="176" t="s">
        <v>136</v>
      </c>
      <c r="E145" s="177" t="s">
        <v>815</v>
      </c>
      <c r="F145" s="178" t="s">
        <v>816</v>
      </c>
      <c r="G145" s="179" t="s">
        <v>139</v>
      </c>
      <c r="H145" s="180">
        <v>1</v>
      </c>
      <c r="I145" s="181"/>
      <c r="J145" s="182">
        <f t="shared" ref="J145:J159" si="0">ROUND(I145*H145,2)</f>
        <v>0</v>
      </c>
      <c r="K145" s="183"/>
      <c r="L145" s="92"/>
      <c r="M145" s="184" t="s">
        <v>1</v>
      </c>
      <c r="N145" s="185" t="s">
        <v>36</v>
      </c>
      <c r="O145" s="186"/>
      <c r="P145" s="187">
        <f t="shared" ref="P145:P159" si="1">O145*H145</f>
        <v>0</v>
      </c>
      <c r="Q145" s="187">
        <v>0</v>
      </c>
      <c r="R145" s="187">
        <f t="shared" ref="R145:R159" si="2">Q145*H145</f>
        <v>0</v>
      </c>
      <c r="S145" s="187">
        <v>0</v>
      </c>
      <c r="T145" s="188">
        <f t="shared" ref="T145:T159" si="3">S145*H145</f>
        <v>0</v>
      </c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R145" s="189" t="s">
        <v>470</v>
      </c>
      <c r="AT145" s="189" t="s">
        <v>136</v>
      </c>
      <c r="AU145" s="189" t="s">
        <v>81</v>
      </c>
      <c r="AY145" s="83" t="s">
        <v>133</v>
      </c>
      <c r="BE145" s="190">
        <f t="shared" ref="BE145:BE159" si="4">IF(N145="základní",J145,0)</f>
        <v>0</v>
      </c>
      <c r="BF145" s="190">
        <f t="shared" ref="BF145:BF159" si="5">IF(N145="snížená",J145,0)</f>
        <v>0</v>
      </c>
      <c r="BG145" s="190">
        <f t="shared" ref="BG145:BG159" si="6">IF(N145="zákl. přenesená",J145,0)</f>
        <v>0</v>
      </c>
      <c r="BH145" s="190">
        <f t="shared" ref="BH145:BH159" si="7">IF(N145="sníž. přenesená",J145,0)</f>
        <v>0</v>
      </c>
      <c r="BI145" s="190">
        <f t="shared" ref="BI145:BI159" si="8">IF(N145="nulová",J145,0)</f>
        <v>0</v>
      </c>
      <c r="BJ145" s="83" t="s">
        <v>79</v>
      </c>
      <c r="BK145" s="190">
        <f t="shared" ref="BK145:BK159" si="9">ROUND(I145*H145,2)</f>
        <v>0</v>
      </c>
      <c r="BL145" s="83" t="s">
        <v>470</v>
      </c>
      <c r="BM145" s="189" t="s">
        <v>893</v>
      </c>
    </row>
    <row r="146" spans="1:65" s="94" customFormat="1" ht="16.5" customHeight="1">
      <c r="A146" s="91"/>
      <c r="B146" s="92"/>
      <c r="C146" s="176" t="s">
        <v>163</v>
      </c>
      <c r="D146" s="176" t="s">
        <v>136</v>
      </c>
      <c r="E146" s="177" t="s">
        <v>819</v>
      </c>
      <c r="F146" s="178" t="s">
        <v>820</v>
      </c>
      <c r="G146" s="179" t="s">
        <v>139</v>
      </c>
      <c r="H146" s="180">
        <v>1</v>
      </c>
      <c r="I146" s="181"/>
      <c r="J146" s="182">
        <f t="shared" si="0"/>
        <v>0</v>
      </c>
      <c r="K146" s="183"/>
      <c r="L146" s="92"/>
      <c r="M146" s="184" t="s">
        <v>1</v>
      </c>
      <c r="N146" s="185" t="s">
        <v>36</v>
      </c>
      <c r="O146" s="186"/>
      <c r="P146" s="187">
        <f t="shared" si="1"/>
        <v>0</v>
      </c>
      <c r="Q146" s="187">
        <v>0</v>
      </c>
      <c r="R146" s="187">
        <f t="shared" si="2"/>
        <v>0</v>
      </c>
      <c r="S146" s="187">
        <v>0</v>
      </c>
      <c r="T146" s="188">
        <f t="shared" si="3"/>
        <v>0</v>
      </c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R146" s="189" t="s">
        <v>470</v>
      </c>
      <c r="AT146" s="189" t="s">
        <v>136</v>
      </c>
      <c r="AU146" s="189" t="s">
        <v>81</v>
      </c>
      <c r="AY146" s="83" t="s">
        <v>133</v>
      </c>
      <c r="BE146" s="190">
        <f t="shared" si="4"/>
        <v>0</v>
      </c>
      <c r="BF146" s="190">
        <f t="shared" si="5"/>
        <v>0</v>
      </c>
      <c r="BG146" s="190">
        <f t="shared" si="6"/>
        <v>0</v>
      </c>
      <c r="BH146" s="190">
        <f t="shared" si="7"/>
        <v>0</v>
      </c>
      <c r="BI146" s="190">
        <f t="shared" si="8"/>
        <v>0</v>
      </c>
      <c r="BJ146" s="83" t="s">
        <v>79</v>
      </c>
      <c r="BK146" s="190">
        <f t="shared" si="9"/>
        <v>0</v>
      </c>
      <c r="BL146" s="83" t="s">
        <v>470</v>
      </c>
      <c r="BM146" s="189" t="s">
        <v>894</v>
      </c>
    </row>
    <row r="147" spans="1:65" s="94" customFormat="1" ht="16.5" customHeight="1">
      <c r="A147" s="91"/>
      <c r="B147" s="92"/>
      <c r="C147" s="176" t="s">
        <v>161</v>
      </c>
      <c r="D147" s="176" t="s">
        <v>136</v>
      </c>
      <c r="E147" s="177" t="s">
        <v>823</v>
      </c>
      <c r="F147" s="178" t="s">
        <v>895</v>
      </c>
      <c r="G147" s="179" t="s">
        <v>139</v>
      </c>
      <c r="H147" s="180">
        <v>1</v>
      </c>
      <c r="I147" s="181"/>
      <c r="J147" s="182">
        <f t="shared" si="0"/>
        <v>0</v>
      </c>
      <c r="K147" s="183"/>
      <c r="L147" s="92"/>
      <c r="M147" s="184" t="s">
        <v>1</v>
      </c>
      <c r="N147" s="185" t="s">
        <v>36</v>
      </c>
      <c r="O147" s="186"/>
      <c r="P147" s="187">
        <f t="shared" si="1"/>
        <v>0</v>
      </c>
      <c r="Q147" s="187">
        <v>0</v>
      </c>
      <c r="R147" s="187">
        <f t="shared" si="2"/>
        <v>0</v>
      </c>
      <c r="S147" s="187">
        <v>0</v>
      </c>
      <c r="T147" s="188">
        <f t="shared" si="3"/>
        <v>0</v>
      </c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R147" s="189" t="s">
        <v>470</v>
      </c>
      <c r="AT147" s="189" t="s">
        <v>136</v>
      </c>
      <c r="AU147" s="189" t="s">
        <v>81</v>
      </c>
      <c r="AY147" s="83" t="s">
        <v>133</v>
      </c>
      <c r="BE147" s="190">
        <f t="shared" si="4"/>
        <v>0</v>
      </c>
      <c r="BF147" s="190">
        <f t="shared" si="5"/>
        <v>0</v>
      </c>
      <c r="BG147" s="190">
        <f t="shared" si="6"/>
        <v>0</v>
      </c>
      <c r="BH147" s="190">
        <f t="shared" si="7"/>
        <v>0</v>
      </c>
      <c r="BI147" s="190">
        <f t="shared" si="8"/>
        <v>0</v>
      </c>
      <c r="BJ147" s="83" t="s">
        <v>79</v>
      </c>
      <c r="BK147" s="190">
        <f t="shared" si="9"/>
        <v>0</v>
      </c>
      <c r="BL147" s="83" t="s">
        <v>470</v>
      </c>
      <c r="BM147" s="189" t="s">
        <v>896</v>
      </c>
    </row>
    <row r="148" spans="1:65" s="94" customFormat="1" ht="16.5" customHeight="1">
      <c r="A148" s="91"/>
      <c r="B148" s="92"/>
      <c r="C148" s="176" t="s">
        <v>174</v>
      </c>
      <c r="D148" s="176" t="s">
        <v>136</v>
      </c>
      <c r="E148" s="177" t="s">
        <v>827</v>
      </c>
      <c r="F148" s="178" t="s">
        <v>897</v>
      </c>
      <c r="G148" s="179" t="s">
        <v>243</v>
      </c>
      <c r="H148" s="180">
        <v>1</v>
      </c>
      <c r="I148" s="181"/>
      <c r="J148" s="182">
        <f t="shared" si="0"/>
        <v>0</v>
      </c>
      <c r="K148" s="183"/>
      <c r="L148" s="92"/>
      <c r="M148" s="184" t="s">
        <v>1</v>
      </c>
      <c r="N148" s="185" t="s">
        <v>36</v>
      </c>
      <c r="O148" s="186"/>
      <c r="P148" s="187">
        <f t="shared" si="1"/>
        <v>0</v>
      </c>
      <c r="Q148" s="187">
        <v>0</v>
      </c>
      <c r="R148" s="187">
        <f t="shared" si="2"/>
        <v>0</v>
      </c>
      <c r="S148" s="187">
        <v>0</v>
      </c>
      <c r="T148" s="188">
        <f t="shared" si="3"/>
        <v>0</v>
      </c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R148" s="189" t="s">
        <v>470</v>
      </c>
      <c r="AT148" s="189" t="s">
        <v>136</v>
      </c>
      <c r="AU148" s="189" t="s">
        <v>81</v>
      </c>
      <c r="AY148" s="83" t="s">
        <v>133</v>
      </c>
      <c r="BE148" s="190">
        <f t="shared" si="4"/>
        <v>0</v>
      </c>
      <c r="BF148" s="190">
        <f t="shared" si="5"/>
        <v>0</v>
      </c>
      <c r="BG148" s="190">
        <f t="shared" si="6"/>
        <v>0</v>
      </c>
      <c r="BH148" s="190">
        <f t="shared" si="7"/>
        <v>0</v>
      </c>
      <c r="BI148" s="190">
        <f t="shared" si="8"/>
        <v>0</v>
      </c>
      <c r="BJ148" s="83" t="s">
        <v>79</v>
      </c>
      <c r="BK148" s="190">
        <f t="shared" si="9"/>
        <v>0</v>
      </c>
      <c r="BL148" s="83" t="s">
        <v>470</v>
      </c>
      <c r="BM148" s="189" t="s">
        <v>898</v>
      </c>
    </row>
    <row r="149" spans="1:65" s="94" customFormat="1" ht="16.5" customHeight="1">
      <c r="A149" s="91"/>
      <c r="B149" s="92"/>
      <c r="C149" s="176" t="s">
        <v>153</v>
      </c>
      <c r="D149" s="176" t="s">
        <v>136</v>
      </c>
      <c r="E149" s="177" t="s">
        <v>899</v>
      </c>
      <c r="F149" s="178" t="s">
        <v>900</v>
      </c>
      <c r="G149" s="179" t="s">
        <v>243</v>
      </c>
      <c r="H149" s="180">
        <v>1</v>
      </c>
      <c r="I149" s="181"/>
      <c r="J149" s="182">
        <f t="shared" si="0"/>
        <v>0</v>
      </c>
      <c r="K149" s="183"/>
      <c r="L149" s="92"/>
      <c r="M149" s="184" t="s">
        <v>1</v>
      </c>
      <c r="N149" s="185" t="s">
        <v>36</v>
      </c>
      <c r="O149" s="186"/>
      <c r="P149" s="187">
        <f t="shared" si="1"/>
        <v>0</v>
      </c>
      <c r="Q149" s="187">
        <v>0</v>
      </c>
      <c r="R149" s="187">
        <f t="shared" si="2"/>
        <v>0</v>
      </c>
      <c r="S149" s="187">
        <v>0</v>
      </c>
      <c r="T149" s="188">
        <f t="shared" si="3"/>
        <v>0</v>
      </c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R149" s="189" t="s">
        <v>470</v>
      </c>
      <c r="AT149" s="189" t="s">
        <v>136</v>
      </c>
      <c r="AU149" s="189" t="s">
        <v>81</v>
      </c>
      <c r="AY149" s="83" t="s">
        <v>133</v>
      </c>
      <c r="BE149" s="190">
        <f t="shared" si="4"/>
        <v>0</v>
      </c>
      <c r="BF149" s="190">
        <f t="shared" si="5"/>
        <v>0</v>
      </c>
      <c r="BG149" s="190">
        <f t="shared" si="6"/>
        <v>0</v>
      </c>
      <c r="BH149" s="190">
        <f t="shared" si="7"/>
        <v>0</v>
      </c>
      <c r="BI149" s="190">
        <f t="shared" si="8"/>
        <v>0</v>
      </c>
      <c r="BJ149" s="83" t="s">
        <v>79</v>
      </c>
      <c r="BK149" s="190">
        <f t="shared" si="9"/>
        <v>0</v>
      </c>
      <c r="BL149" s="83" t="s">
        <v>470</v>
      </c>
      <c r="BM149" s="189" t="s">
        <v>901</v>
      </c>
    </row>
    <row r="150" spans="1:65" s="94" customFormat="1" ht="16.5" customHeight="1">
      <c r="A150" s="91"/>
      <c r="B150" s="92"/>
      <c r="C150" s="176" t="s">
        <v>183</v>
      </c>
      <c r="D150" s="176" t="s">
        <v>136</v>
      </c>
      <c r="E150" s="177" t="s">
        <v>831</v>
      </c>
      <c r="F150" s="178" t="s">
        <v>902</v>
      </c>
      <c r="G150" s="179" t="s">
        <v>139</v>
      </c>
      <c r="H150" s="180">
        <v>1</v>
      </c>
      <c r="I150" s="181"/>
      <c r="J150" s="182">
        <f t="shared" si="0"/>
        <v>0</v>
      </c>
      <c r="K150" s="183"/>
      <c r="L150" s="92"/>
      <c r="M150" s="184" t="s">
        <v>1</v>
      </c>
      <c r="N150" s="185" t="s">
        <v>36</v>
      </c>
      <c r="O150" s="186"/>
      <c r="P150" s="187">
        <f t="shared" si="1"/>
        <v>0</v>
      </c>
      <c r="Q150" s="187">
        <v>0</v>
      </c>
      <c r="R150" s="187">
        <f t="shared" si="2"/>
        <v>0</v>
      </c>
      <c r="S150" s="187">
        <v>0</v>
      </c>
      <c r="T150" s="188">
        <f t="shared" si="3"/>
        <v>0</v>
      </c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R150" s="189" t="s">
        <v>470</v>
      </c>
      <c r="AT150" s="189" t="s">
        <v>136</v>
      </c>
      <c r="AU150" s="189" t="s">
        <v>81</v>
      </c>
      <c r="AY150" s="83" t="s">
        <v>133</v>
      </c>
      <c r="BE150" s="190">
        <f t="shared" si="4"/>
        <v>0</v>
      </c>
      <c r="BF150" s="190">
        <f t="shared" si="5"/>
        <v>0</v>
      </c>
      <c r="BG150" s="190">
        <f t="shared" si="6"/>
        <v>0</v>
      </c>
      <c r="BH150" s="190">
        <f t="shared" si="7"/>
        <v>0</v>
      </c>
      <c r="BI150" s="190">
        <f t="shared" si="8"/>
        <v>0</v>
      </c>
      <c r="BJ150" s="83" t="s">
        <v>79</v>
      </c>
      <c r="BK150" s="190">
        <f t="shared" si="9"/>
        <v>0</v>
      </c>
      <c r="BL150" s="83" t="s">
        <v>470</v>
      </c>
      <c r="BM150" s="189" t="s">
        <v>903</v>
      </c>
    </row>
    <row r="151" spans="1:65" s="94" customFormat="1" ht="16.5" customHeight="1">
      <c r="A151" s="91"/>
      <c r="B151" s="92"/>
      <c r="C151" s="176" t="s">
        <v>189</v>
      </c>
      <c r="D151" s="176" t="s">
        <v>136</v>
      </c>
      <c r="E151" s="177" t="s">
        <v>904</v>
      </c>
      <c r="F151" s="178" t="s">
        <v>905</v>
      </c>
      <c r="G151" s="179" t="s">
        <v>139</v>
      </c>
      <c r="H151" s="180">
        <v>1</v>
      </c>
      <c r="I151" s="181"/>
      <c r="J151" s="182">
        <f t="shared" si="0"/>
        <v>0</v>
      </c>
      <c r="K151" s="183"/>
      <c r="L151" s="92"/>
      <c r="M151" s="184" t="s">
        <v>1</v>
      </c>
      <c r="N151" s="185" t="s">
        <v>36</v>
      </c>
      <c r="O151" s="186"/>
      <c r="P151" s="187">
        <f t="shared" si="1"/>
        <v>0</v>
      </c>
      <c r="Q151" s="187">
        <v>0</v>
      </c>
      <c r="R151" s="187">
        <f t="shared" si="2"/>
        <v>0</v>
      </c>
      <c r="S151" s="187">
        <v>0</v>
      </c>
      <c r="T151" s="188">
        <f t="shared" si="3"/>
        <v>0</v>
      </c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R151" s="189" t="s">
        <v>470</v>
      </c>
      <c r="AT151" s="189" t="s">
        <v>136</v>
      </c>
      <c r="AU151" s="189" t="s">
        <v>81</v>
      </c>
      <c r="AY151" s="83" t="s">
        <v>133</v>
      </c>
      <c r="BE151" s="190">
        <f t="shared" si="4"/>
        <v>0</v>
      </c>
      <c r="BF151" s="190">
        <f t="shared" si="5"/>
        <v>0</v>
      </c>
      <c r="BG151" s="190">
        <f t="shared" si="6"/>
        <v>0</v>
      </c>
      <c r="BH151" s="190">
        <f t="shared" si="7"/>
        <v>0</v>
      </c>
      <c r="BI151" s="190">
        <f t="shared" si="8"/>
        <v>0</v>
      </c>
      <c r="BJ151" s="83" t="s">
        <v>79</v>
      </c>
      <c r="BK151" s="190">
        <f t="shared" si="9"/>
        <v>0</v>
      </c>
      <c r="BL151" s="83" t="s">
        <v>470</v>
      </c>
      <c r="BM151" s="189" t="s">
        <v>906</v>
      </c>
    </row>
    <row r="152" spans="1:65" s="94" customFormat="1" ht="16.5" customHeight="1">
      <c r="A152" s="91"/>
      <c r="B152" s="92"/>
      <c r="C152" s="176" t="s">
        <v>193</v>
      </c>
      <c r="D152" s="176" t="s">
        <v>136</v>
      </c>
      <c r="E152" s="177" t="s">
        <v>835</v>
      </c>
      <c r="F152" s="178" t="s">
        <v>907</v>
      </c>
      <c r="G152" s="179" t="s">
        <v>139</v>
      </c>
      <c r="H152" s="180">
        <v>1</v>
      </c>
      <c r="I152" s="181"/>
      <c r="J152" s="182">
        <f t="shared" si="0"/>
        <v>0</v>
      </c>
      <c r="K152" s="183"/>
      <c r="L152" s="92"/>
      <c r="M152" s="184" t="s">
        <v>1</v>
      </c>
      <c r="N152" s="185" t="s">
        <v>36</v>
      </c>
      <c r="O152" s="186"/>
      <c r="P152" s="187">
        <f t="shared" si="1"/>
        <v>0</v>
      </c>
      <c r="Q152" s="187">
        <v>0</v>
      </c>
      <c r="R152" s="187">
        <f t="shared" si="2"/>
        <v>0</v>
      </c>
      <c r="S152" s="187">
        <v>0</v>
      </c>
      <c r="T152" s="188">
        <f t="shared" si="3"/>
        <v>0</v>
      </c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R152" s="189" t="s">
        <v>470</v>
      </c>
      <c r="AT152" s="189" t="s">
        <v>136</v>
      </c>
      <c r="AU152" s="189" t="s">
        <v>81</v>
      </c>
      <c r="AY152" s="83" t="s">
        <v>133</v>
      </c>
      <c r="BE152" s="190">
        <f t="shared" si="4"/>
        <v>0</v>
      </c>
      <c r="BF152" s="190">
        <f t="shared" si="5"/>
        <v>0</v>
      </c>
      <c r="BG152" s="190">
        <f t="shared" si="6"/>
        <v>0</v>
      </c>
      <c r="BH152" s="190">
        <f t="shared" si="7"/>
        <v>0</v>
      </c>
      <c r="BI152" s="190">
        <f t="shared" si="8"/>
        <v>0</v>
      </c>
      <c r="BJ152" s="83" t="s">
        <v>79</v>
      </c>
      <c r="BK152" s="190">
        <f t="shared" si="9"/>
        <v>0</v>
      </c>
      <c r="BL152" s="83" t="s">
        <v>470</v>
      </c>
      <c r="BM152" s="189" t="s">
        <v>908</v>
      </c>
    </row>
    <row r="153" spans="1:65" s="94" customFormat="1" ht="16.5" customHeight="1">
      <c r="A153" s="91"/>
      <c r="B153" s="92"/>
      <c r="C153" s="176" t="s">
        <v>197</v>
      </c>
      <c r="D153" s="176" t="s">
        <v>136</v>
      </c>
      <c r="E153" s="177" t="s">
        <v>839</v>
      </c>
      <c r="F153" s="178" t="s">
        <v>909</v>
      </c>
      <c r="G153" s="179" t="s">
        <v>139</v>
      </c>
      <c r="H153" s="180">
        <v>1</v>
      </c>
      <c r="I153" s="181"/>
      <c r="J153" s="182">
        <f t="shared" si="0"/>
        <v>0</v>
      </c>
      <c r="K153" s="183"/>
      <c r="L153" s="92"/>
      <c r="M153" s="184" t="s">
        <v>1</v>
      </c>
      <c r="N153" s="185" t="s">
        <v>36</v>
      </c>
      <c r="O153" s="186"/>
      <c r="P153" s="187">
        <f t="shared" si="1"/>
        <v>0</v>
      </c>
      <c r="Q153" s="187">
        <v>0</v>
      </c>
      <c r="R153" s="187">
        <f t="shared" si="2"/>
        <v>0</v>
      </c>
      <c r="S153" s="187">
        <v>0</v>
      </c>
      <c r="T153" s="188">
        <f t="shared" si="3"/>
        <v>0</v>
      </c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R153" s="189" t="s">
        <v>470</v>
      </c>
      <c r="AT153" s="189" t="s">
        <v>136</v>
      </c>
      <c r="AU153" s="189" t="s">
        <v>81</v>
      </c>
      <c r="AY153" s="83" t="s">
        <v>133</v>
      </c>
      <c r="BE153" s="190">
        <f t="shared" si="4"/>
        <v>0</v>
      </c>
      <c r="BF153" s="190">
        <f t="shared" si="5"/>
        <v>0</v>
      </c>
      <c r="BG153" s="190">
        <f t="shared" si="6"/>
        <v>0</v>
      </c>
      <c r="BH153" s="190">
        <f t="shared" si="7"/>
        <v>0</v>
      </c>
      <c r="BI153" s="190">
        <f t="shared" si="8"/>
        <v>0</v>
      </c>
      <c r="BJ153" s="83" t="s">
        <v>79</v>
      </c>
      <c r="BK153" s="190">
        <f t="shared" si="9"/>
        <v>0</v>
      </c>
      <c r="BL153" s="83" t="s">
        <v>470</v>
      </c>
      <c r="BM153" s="189" t="s">
        <v>910</v>
      </c>
    </row>
    <row r="154" spans="1:65" s="94" customFormat="1" ht="16.5" customHeight="1">
      <c r="A154" s="91"/>
      <c r="B154" s="92"/>
      <c r="C154" s="176" t="s">
        <v>205</v>
      </c>
      <c r="D154" s="176" t="s">
        <v>136</v>
      </c>
      <c r="E154" s="177" t="s">
        <v>843</v>
      </c>
      <c r="F154" s="178" t="s">
        <v>844</v>
      </c>
      <c r="G154" s="179" t="s">
        <v>139</v>
      </c>
      <c r="H154" s="180">
        <v>26</v>
      </c>
      <c r="I154" s="181"/>
      <c r="J154" s="182">
        <f t="shared" si="0"/>
        <v>0</v>
      </c>
      <c r="K154" s="183"/>
      <c r="L154" s="92"/>
      <c r="M154" s="184" t="s">
        <v>1</v>
      </c>
      <c r="N154" s="185" t="s">
        <v>36</v>
      </c>
      <c r="O154" s="186"/>
      <c r="P154" s="187">
        <f t="shared" si="1"/>
        <v>0</v>
      </c>
      <c r="Q154" s="187">
        <v>0</v>
      </c>
      <c r="R154" s="187">
        <f t="shared" si="2"/>
        <v>0</v>
      </c>
      <c r="S154" s="187">
        <v>0</v>
      </c>
      <c r="T154" s="188">
        <f t="shared" si="3"/>
        <v>0</v>
      </c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R154" s="189" t="s">
        <v>470</v>
      </c>
      <c r="AT154" s="189" t="s">
        <v>136</v>
      </c>
      <c r="AU154" s="189" t="s">
        <v>81</v>
      </c>
      <c r="AY154" s="83" t="s">
        <v>133</v>
      </c>
      <c r="BE154" s="190">
        <f t="shared" si="4"/>
        <v>0</v>
      </c>
      <c r="BF154" s="190">
        <f t="shared" si="5"/>
        <v>0</v>
      </c>
      <c r="BG154" s="190">
        <f t="shared" si="6"/>
        <v>0</v>
      </c>
      <c r="BH154" s="190">
        <f t="shared" si="7"/>
        <v>0</v>
      </c>
      <c r="BI154" s="190">
        <f t="shared" si="8"/>
        <v>0</v>
      </c>
      <c r="BJ154" s="83" t="s">
        <v>79</v>
      </c>
      <c r="BK154" s="190">
        <f t="shared" si="9"/>
        <v>0</v>
      </c>
      <c r="BL154" s="83" t="s">
        <v>470</v>
      </c>
      <c r="BM154" s="189" t="s">
        <v>911</v>
      </c>
    </row>
    <row r="155" spans="1:65" s="94" customFormat="1" ht="21.75" customHeight="1">
      <c r="A155" s="91"/>
      <c r="B155" s="92"/>
      <c r="C155" s="176" t="s">
        <v>214</v>
      </c>
      <c r="D155" s="176" t="s">
        <v>136</v>
      </c>
      <c r="E155" s="177" t="s">
        <v>847</v>
      </c>
      <c r="F155" s="178" t="s">
        <v>848</v>
      </c>
      <c r="G155" s="179" t="s">
        <v>139</v>
      </c>
      <c r="H155" s="180">
        <v>1</v>
      </c>
      <c r="I155" s="181"/>
      <c r="J155" s="182">
        <f t="shared" si="0"/>
        <v>0</v>
      </c>
      <c r="K155" s="183"/>
      <c r="L155" s="92"/>
      <c r="M155" s="184" t="s">
        <v>1</v>
      </c>
      <c r="N155" s="185" t="s">
        <v>36</v>
      </c>
      <c r="O155" s="186"/>
      <c r="P155" s="187">
        <f t="shared" si="1"/>
        <v>0</v>
      </c>
      <c r="Q155" s="187">
        <v>0</v>
      </c>
      <c r="R155" s="187">
        <f t="shared" si="2"/>
        <v>0</v>
      </c>
      <c r="S155" s="187">
        <v>0</v>
      </c>
      <c r="T155" s="188">
        <f t="shared" si="3"/>
        <v>0</v>
      </c>
      <c r="U155" s="91"/>
      <c r="V155" s="91"/>
      <c r="W155" s="91"/>
      <c r="X155" s="91"/>
      <c r="Y155" s="91"/>
      <c r="Z155" s="91"/>
      <c r="AA155" s="91"/>
      <c r="AB155" s="91"/>
      <c r="AC155" s="91"/>
      <c r="AD155" s="91"/>
      <c r="AE155" s="91"/>
      <c r="AR155" s="189" t="s">
        <v>470</v>
      </c>
      <c r="AT155" s="189" t="s">
        <v>136</v>
      </c>
      <c r="AU155" s="189" t="s">
        <v>81</v>
      </c>
      <c r="AY155" s="83" t="s">
        <v>133</v>
      </c>
      <c r="BE155" s="190">
        <f t="shared" si="4"/>
        <v>0</v>
      </c>
      <c r="BF155" s="190">
        <f t="shared" si="5"/>
        <v>0</v>
      </c>
      <c r="BG155" s="190">
        <f t="shared" si="6"/>
        <v>0</v>
      </c>
      <c r="BH155" s="190">
        <f t="shared" si="7"/>
        <v>0</v>
      </c>
      <c r="BI155" s="190">
        <f t="shared" si="8"/>
        <v>0</v>
      </c>
      <c r="BJ155" s="83" t="s">
        <v>79</v>
      </c>
      <c r="BK155" s="190">
        <f t="shared" si="9"/>
        <v>0</v>
      </c>
      <c r="BL155" s="83" t="s">
        <v>470</v>
      </c>
      <c r="BM155" s="189" t="s">
        <v>912</v>
      </c>
    </row>
    <row r="156" spans="1:65" s="94" customFormat="1" ht="16.5" customHeight="1">
      <c r="A156" s="91"/>
      <c r="B156" s="92"/>
      <c r="C156" s="176" t="s">
        <v>8</v>
      </c>
      <c r="D156" s="176" t="s">
        <v>136</v>
      </c>
      <c r="E156" s="177" t="s">
        <v>851</v>
      </c>
      <c r="F156" s="178" t="s">
        <v>913</v>
      </c>
      <c r="G156" s="179" t="s">
        <v>139</v>
      </c>
      <c r="H156" s="180">
        <v>1</v>
      </c>
      <c r="I156" s="181"/>
      <c r="J156" s="182">
        <f t="shared" si="0"/>
        <v>0</v>
      </c>
      <c r="K156" s="183"/>
      <c r="L156" s="92"/>
      <c r="M156" s="184" t="s">
        <v>1</v>
      </c>
      <c r="N156" s="185" t="s">
        <v>36</v>
      </c>
      <c r="O156" s="186"/>
      <c r="P156" s="187">
        <f t="shared" si="1"/>
        <v>0</v>
      </c>
      <c r="Q156" s="187">
        <v>0</v>
      </c>
      <c r="R156" s="187">
        <f t="shared" si="2"/>
        <v>0</v>
      </c>
      <c r="S156" s="187">
        <v>0</v>
      </c>
      <c r="T156" s="188">
        <f t="shared" si="3"/>
        <v>0</v>
      </c>
      <c r="U156" s="91"/>
      <c r="V156" s="91"/>
      <c r="W156" s="91"/>
      <c r="X156" s="91"/>
      <c r="Y156" s="91"/>
      <c r="Z156" s="91"/>
      <c r="AA156" s="91"/>
      <c r="AB156" s="91"/>
      <c r="AC156" s="91"/>
      <c r="AD156" s="91"/>
      <c r="AE156" s="91"/>
      <c r="AR156" s="189" t="s">
        <v>470</v>
      </c>
      <c r="AT156" s="189" t="s">
        <v>136</v>
      </c>
      <c r="AU156" s="189" t="s">
        <v>81</v>
      </c>
      <c r="AY156" s="83" t="s">
        <v>133</v>
      </c>
      <c r="BE156" s="190">
        <f t="shared" si="4"/>
        <v>0</v>
      </c>
      <c r="BF156" s="190">
        <f t="shared" si="5"/>
        <v>0</v>
      </c>
      <c r="BG156" s="190">
        <f t="shared" si="6"/>
        <v>0</v>
      </c>
      <c r="BH156" s="190">
        <f t="shared" si="7"/>
        <v>0</v>
      </c>
      <c r="BI156" s="190">
        <f t="shared" si="8"/>
        <v>0</v>
      </c>
      <c r="BJ156" s="83" t="s">
        <v>79</v>
      </c>
      <c r="BK156" s="190">
        <f t="shared" si="9"/>
        <v>0</v>
      </c>
      <c r="BL156" s="83" t="s">
        <v>470</v>
      </c>
      <c r="BM156" s="189" t="s">
        <v>914</v>
      </c>
    </row>
    <row r="157" spans="1:65" s="94" customFormat="1" ht="16.5" customHeight="1">
      <c r="A157" s="91"/>
      <c r="B157" s="92"/>
      <c r="C157" s="176" t="s">
        <v>221</v>
      </c>
      <c r="D157" s="176" t="s">
        <v>136</v>
      </c>
      <c r="E157" s="177" t="s">
        <v>915</v>
      </c>
      <c r="F157" s="178" t="s">
        <v>916</v>
      </c>
      <c r="G157" s="179" t="s">
        <v>243</v>
      </c>
      <c r="H157" s="180">
        <v>1</v>
      </c>
      <c r="I157" s="181"/>
      <c r="J157" s="182">
        <f t="shared" si="0"/>
        <v>0</v>
      </c>
      <c r="K157" s="183"/>
      <c r="L157" s="92"/>
      <c r="M157" s="184" t="s">
        <v>1</v>
      </c>
      <c r="N157" s="185" t="s">
        <v>36</v>
      </c>
      <c r="O157" s="186"/>
      <c r="P157" s="187">
        <f t="shared" si="1"/>
        <v>0</v>
      </c>
      <c r="Q157" s="187">
        <v>0</v>
      </c>
      <c r="R157" s="187">
        <f t="shared" si="2"/>
        <v>0</v>
      </c>
      <c r="S157" s="187">
        <v>0</v>
      </c>
      <c r="T157" s="188">
        <f t="shared" si="3"/>
        <v>0</v>
      </c>
      <c r="U157" s="91"/>
      <c r="V157" s="91"/>
      <c r="W157" s="91"/>
      <c r="X157" s="91"/>
      <c r="Y157" s="91"/>
      <c r="Z157" s="91"/>
      <c r="AA157" s="91"/>
      <c r="AB157" s="91"/>
      <c r="AC157" s="91"/>
      <c r="AD157" s="91"/>
      <c r="AE157" s="91"/>
      <c r="AR157" s="189" t="s">
        <v>470</v>
      </c>
      <c r="AT157" s="189" t="s">
        <v>136</v>
      </c>
      <c r="AU157" s="189" t="s">
        <v>81</v>
      </c>
      <c r="AY157" s="83" t="s">
        <v>133</v>
      </c>
      <c r="BE157" s="190">
        <f t="shared" si="4"/>
        <v>0</v>
      </c>
      <c r="BF157" s="190">
        <f t="shared" si="5"/>
        <v>0</v>
      </c>
      <c r="BG157" s="190">
        <f t="shared" si="6"/>
        <v>0</v>
      </c>
      <c r="BH157" s="190">
        <f t="shared" si="7"/>
        <v>0</v>
      </c>
      <c r="BI157" s="190">
        <f t="shared" si="8"/>
        <v>0</v>
      </c>
      <c r="BJ157" s="83" t="s">
        <v>79</v>
      </c>
      <c r="BK157" s="190">
        <f t="shared" si="9"/>
        <v>0</v>
      </c>
      <c r="BL157" s="83" t="s">
        <v>470</v>
      </c>
      <c r="BM157" s="189" t="s">
        <v>917</v>
      </c>
    </row>
    <row r="158" spans="1:65" s="94" customFormat="1" ht="16.5" customHeight="1">
      <c r="A158" s="91"/>
      <c r="B158" s="92"/>
      <c r="C158" s="176" t="s">
        <v>226</v>
      </c>
      <c r="D158" s="176" t="s">
        <v>136</v>
      </c>
      <c r="E158" s="177" t="s">
        <v>918</v>
      </c>
      <c r="F158" s="178" t="s">
        <v>919</v>
      </c>
      <c r="G158" s="179" t="s">
        <v>139</v>
      </c>
      <c r="H158" s="180">
        <v>1</v>
      </c>
      <c r="I158" s="181"/>
      <c r="J158" s="182">
        <f t="shared" si="0"/>
        <v>0</v>
      </c>
      <c r="K158" s="183"/>
      <c r="L158" s="92"/>
      <c r="M158" s="184" t="s">
        <v>1</v>
      </c>
      <c r="N158" s="185" t="s">
        <v>36</v>
      </c>
      <c r="O158" s="186"/>
      <c r="P158" s="187">
        <f t="shared" si="1"/>
        <v>0</v>
      </c>
      <c r="Q158" s="187">
        <v>0</v>
      </c>
      <c r="R158" s="187">
        <f t="shared" si="2"/>
        <v>0</v>
      </c>
      <c r="S158" s="187">
        <v>0</v>
      </c>
      <c r="T158" s="188">
        <f t="shared" si="3"/>
        <v>0</v>
      </c>
      <c r="U158" s="91"/>
      <c r="V158" s="91"/>
      <c r="W158" s="91"/>
      <c r="X158" s="91"/>
      <c r="Y158" s="91"/>
      <c r="Z158" s="91"/>
      <c r="AA158" s="91"/>
      <c r="AB158" s="91"/>
      <c r="AC158" s="91"/>
      <c r="AD158" s="91"/>
      <c r="AE158" s="91"/>
      <c r="AR158" s="189" t="s">
        <v>470</v>
      </c>
      <c r="AT158" s="189" t="s">
        <v>136</v>
      </c>
      <c r="AU158" s="189" t="s">
        <v>81</v>
      </c>
      <c r="AY158" s="83" t="s">
        <v>133</v>
      </c>
      <c r="BE158" s="190">
        <f t="shared" si="4"/>
        <v>0</v>
      </c>
      <c r="BF158" s="190">
        <f t="shared" si="5"/>
        <v>0</v>
      </c>
      <c r="BG158" s="190">
        <f t="shared" si="6"/>
        <v>0</v>
      </c>
      <c r="BH158" s="190">
        <f t="shared" si="7"/>
        <v>0</v>
      </c>
      <c r="BI158" s="190">
        <f t="shared" si="8"/>
        <v>0</v>
      </c>
      <c r="BJ158" s="83" t="s">
        <v>79</v>
      </c>
      <c r="BK158" s="190">
        <f t="shared" si="9"/>
        <v>0</v>
      </c>
      <c r="BL158" s="83" t="s">
        <v>470</v>
      </c>
      <c r="BM158" s="189" t="s">
        <v>920</v>
      </c>
    </row>
    <row r="159" spans="1:65" s="94" customFormat="1" ht="16.5" customHeight="1">
      <c r="A159" s="91"/>
      <c r="B159" s="92"/>
      <c r="C159" s="176" t="s">
        <v>232</v>
      </c>
      <c r="D159" s="176" t="s">
        <v>136</v>
      </c>
      <c r="E159" s="177" t="s">
        <v>921</v>
      </c>
      <c r="F159" s="178" t="s">
        <v>922</v>
      </c>
      <c r="G159" s="179" t="s">
        <v>139</v>
      </c>
      <c r="H159" s="180">
        <v>25</v>
      </c>
      <c r="I159" s="181"/>
      <c r="J159" s="182">
        <f t="shared" si="0"/>
        <v>0</v>
      </c>
      <c r="K159" s="183"/>
      <c r="L159" s="92"/>
      <c r="M159" s="184" t="s">
        <v>1</v>
      </c>
      <c r="N159" s="185" t="s">
        <v>36</v>
      </c>
      <c r="O159" s="186"/>
      <c r="P159" s="187">
        <f t="shared" si="1"/>
        <v>0</v>
      </c>
      <c r="Q159" s="187">
        <v>0</v>
      </c>
      <c r="R159" s="187">
        <f t="shared" si="2"/>
        <v>0</v>
      </c>
      <c r="S159" s="187">
        <v>0</v>
      </c>
      <c r="T159" s="188">
        <f t="shared" si="3"/>
        <v>0</v>
      </c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R159" s="189" t="s">
        <v>470</v>
      </c>
      <c r="AT159" s="189" t="s">
        <v>136</v>
      </c>
      <c r="AU159" s="189" t="s">
        <v>81</v>
      </c>
      <c r="AY159" s="83" t="s">
        <v>133</v>
      </c>
      <c r="BE159" s="190">
        <f t="shared" si="4"/>
        <v>0</v>
      </c>
      <c r="BF159" s="190">
        <f t="shared" si="5"/>
        <v>0</v>
      </c>
      <c r="BG159" s="190">
        <f t="shared" si="6"/>
        <v>0</v>
      </c>
      <c r="BH159" s="190">
        <f t="shared" si="7"/>
        <v>0</v>
      </c>
      <c r="BI159" s="190">
        <f t="shared" si="8"/>
        <v>0</v>
      </c>
      <c r="BJ159" s="83" t="s">
        <v>79</v>
      </c>
      <c r="BK159" s="190">
        <f t="shared" si="9"/>
        <v>0</v>
      </c>
      <c r="BL159" s="83" t="s">
        <v>470</v>
      </c>
      <c r="BM159" s="189" t="s">
        <v>923</v>
      </c>
    </row>
    <row r="160" spans="1:65" s="199" customFormat="1">
      <c r="B160" s="200"/>
      <c r="D160" s="193" t="s">
        <v>146</v>
      </c>
      <c r="E160" s="201" t="s">
        <v>1</v>
      </c>
      <c r="F160" s="202" t="s">
        <v>924</v>
      </c>
      <c r="H160" s="203">
        <v>25</v>
      </c>
      <c r="L160" s="200"/>
      <c r="M160" s="204"/>
      <c r="N160" s="205"/>
      <c r="O160" s="205"/>
      <c r="P160" s="205"/>
      <c r="Q160" s="205"/>
      <c r="R160" s="205"/>
      <c r="S160" s="205"/>
      <c r="T160" s="206"/>
      <c r="AT160" s="201" t="s">
        <v>146</v>
      </c>
      <c r="AU160" s="201" t="s">
        <v>81</v>
      </c>
      <c r="AV160" s="199" t="s">
        <v>81</v>
      </c>
      <c r="AW160" s="199" t="s">
        <v>28</v>
      </c>
      <c r="AX160" s="199" t="s">
        <v>71</v>
      </c>
      <c r="AY160" s="201" t="s">
        <v>133</v>
      </c>
    </row>
    <row r="161" spans="1:65" s="191" customFormat="1" ht="22.5">
      <c r="B161" s="192"/>
      <c r="D161" s="193" t="s">
        <v>146</v>
      </c>
      <c r="E161" s="194" t="s">
        <v>1</v>
      </c>
      <c r="F161" s="195" t="s">
        <v>925</v>
      </c>
      <c r="H161" s="194" t="s">
        <v>1</v>
      </c>
      <c r="L161" s="192"/>
      <c r="M161" s="196"/>
      <c r="N161" s="197"/>
      <c r="O161" s="197"/>
      <c r="P161" s="197"/>
      <c r="Q161" s="197"/>
      <c r="R161" s="197"/>
      <c r="S161" s="197"/>
      <c r="T161" s="198"/>
      <c r="AT161" s="194" t="s">
        <v>146</v>
      </c>
      <c r="AU161" s="194" t="s">
        <v>81</v>
      </c>
      <c r="AV161" s="191" t="s">
        <v>79</v>
      </c>
      <c r="AW161" s="191" t="s">
        <v>28</v>
      </c>
      <c r="AX161" s="191" t="s">
        <v>71</v>
      </c>
      <c r="AY161" s="194" t="s">
        <v>133</v>
      </c>
    </row>
    <row r="162" spans="1:65" s="191" customFormat="1" ht="22.5">
      <c r="B162" s="192"/>
      <c r="D162" s="193" t="s">
        <v>146</v>
      </c>
      <c r="E162" s="194" t="s">
        <v>1</v>
      </c>
      <c r="F162" s="195" t="s">
        <v>926</v>
      </c>
      <c r="H162" s="194" t="s">
        <v>1</v>
      </c>
      <c r="L162" s="192"/>
      <c r="M162" s="196"/>
      <c r="N162" s="197"/>
      <c r="O162" s="197"/>
      <c r="P162" s="197"/>
      <c r="Q162" s="197"/>
      <c r="R162" s="197"/>
      <c r="S162" s="197"/>
      <c r="T162" s="198"/>
      <c r="AT162" s="194" t="s">
        <v>146</v>
      </c>
      <c r="AU162" s="194" t="s">
        <v>81</v>
      </c>
      <c r="AV162" s="191" t="s">
        <v>79</v>
      </c>
      <c r="AW162" s="191" t="s">
        <v>28</v>
      </c>
      <c r="AX162" s="191" t="s">
        <v>71</v>
      </c>
      <c r="AY162" s="194" t="s">
        <v>133</v>
      </c>
    </row>
    <row r="163" spans="1:65" s="207" customFormat="1">
      <c r="B163" s="208"/>
      <c r="D163" s="193" t="s">
        <v>146</v>
      </c>
      <c r="E163" s="209" t="s">
        <v>1</v>
      </c>
      <c r="F163" s="210" t="s">
        <v>149</v>
      </c>
      <c r="H163" s="211">
        <v>25</v>
      </c>
      <c r="L163" s="208"/>
      <c r="M163" s="212"/>
      <c r="N163" s="213"/>
      <c r="O163" s="213"/>
      <c r="P163" s="213"/>
      <c r="Q163" s="213"/>
      <c r="R163" s="213"/>
      <c r="S163" s="213"/>
      <c r="T163" s="214"/>
      <c r="AT163" s="209" t="s">
        <v>146</v>
      </c>
      <c r="AU163" s="209" t="s">
        <v>81</v>
      </c>
      <c r="AV163" s="207" t="s">
        <v>140</v>
      </c>
      <c r="AW163" s="207" t="s">
        <v>28</v>
      </c>
      <c r="AX163" s="207" t="s">
        <v>79</v>
      </c>
      <c r="AY163" s="209" t="s">
        <v>133</v>
      </c>
    </row>
    <row r="164" spans="1:65" s="94" customFormat="1" ht="16.5" customHeight="1">
      <c r="A164" s="91"/>
      <c r="B164" s="92"/>
      <c r="C164" s="176" t="s">
        <v>240</v>
      </c>
      <c r="D164" s="176" t="s">
        <v>136</v>
      </c>
      <c r="E164" s="177" t="s">
        <v>927</v>
      </c>
      <c r="F164" s="178" t="s">
        <v>928</v>
      </c>
      <c r="G164" s="179" t="s">
        <v>243</v>
      </c>
      <c r="H164" s="180">
        <v>1</v>
      </c>
      <c r="I164" s="181"/>
      <c r="J164" s="182">
        <f>ROUND(I164*H164,2)</f>
        <v>0</v>
      </c>
      <c r="K164" s="183"/>
      <c r="L164" s="92"/>
      <c r="M164" s="184" t="s">
        <v>1</v>
      </c>
      <c r="N164" s="185" t="s">
        <v>36</v>
      </c>
      <c r="O164" s="186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91"/>
      <c r="V164" s="91"/>
      <c r="W164" s="91"/>
      <c r="X164" s="91"/>
      <c r="Y164" s="91"/>
      <c r="Z164" s="91"/>
      <c r="AA164" s="91"/>
      <c r="AB164" s="91"/>
      <c r="AC164" s="91"/>
      <c r="AD164" s="91"/>
      <c r="AE164" s="91"/>
      <c r="AR164" s="189" t="s">
        <v>470</v>
      </c>
      <c r="AT164" s="189" t="s">
        <v>136</v>
      </c>
      <c r="AU164" s="189" t="s">
        <v>81</v>
      </c>
      <c r="AY164" s="83" t="s">
        <v>133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83" t="s">
        <v>79</v>
      </c>
      <c r="BK164" s="190">
        <f>ROUND(I164*H164,2)</f>
        <v>0</v>
      </c>
      <c r="BL164" s="83" t="s">
        <v>470</v>
      </c>
      <c r="BM164" s="189" t="s">
        <v>929</v>
      </c>
    </row>
    <row r="165" spans="1:65" s="199" customFormat="1">
      <c r="B165" s="200"/>
      <c r="D165" s="193" t="s">
        <v>146</v>
      </c>
      <c r="E165" s="201" t="s">
        <v>1</v>
      </c>
      <c r="F165" s="202" t="s">
        <v>930</v>
      </c>
      <c r="H165" s="203">
        <v>1</v>
      </c>
      <c r="L165" s="200"/>
      <c r="M165" s="204"/>
      <c r="N165" s="205"/>
      <c r="O165" s="205"/>
      <c r="P165" s="205"/>
      <c r="Q165" s="205"/>
      <c r="R165" s="205"/>
      <c r="S165" s="205"/>
      <c r="T165" s="206"/>
      <c r="AT165" s="201" t="s">
        <v>146</v>
      </c>
      <c r="AU165" s="201" t="s">
        <v>81</v>
      </c>
      <c r="AV165" s="199" t="s">
        <v>81</v>
      </c>
      <c r="AW165" s="199" t="s">
        <v>28</v>
      </c>
      <c r="AX165" s="199" t="s">
        <v>71</v>
      </c>
      <c r="AY165" s="201" t="s">
        <v>133</v>
      </c>
    </row>
    <row r="166" spans="1:65" s="191" customFormat="1" ht="22.5">
      <c r="B166" s="192"/>
      <c r="D166" s="193" t="s">
        <v>146</v>
      </c>
      <c r="E166" s="194" t="s">
        <v>1</v>
      </c>
      <c r="F166" s="195" t="s">
        <v>931</v>
      </c>
      <c r="H166" s="194" t="s">
        <v>1</v>
      </c>
      <c r="L166" s="192"/>
      <c r="M166" s="196"/>
      <c r="N166" s="197"/>
      <c r="O166" s="197"/>
      <c r="P166" s="197"/>
      <c r="Q166" s="197"/>
      <c r="R166" s="197"/>
      <c r="S166" s="197"/>
      <c r="T166" s="198"/>
      <c r="AT166" s="194" t="s">
        <v>146</v>
      </c>
      <c r="AU166" s="194" t="s">
        <v>81</v>
      </c>
      <c r="AV166" s="191" t="s">
        <v>79</v>
      </c>
      <c r="AW166" s="191" t="s">
        <v>28</v>
      </c>
      <c r="AX166" s="191" t="s">
        <v>71</v>
      </c>
      <c r="AY166" s="194" t="s">
        <v>133</v>
      </c>
    </row>
    <row r="167" spans="1:65" s="191" customFormat="1">
      <c r="B167" s="192"/>
      <c r="D167" s="193" t="s">
        <v>146</v>
      </c>
      <c r="E167" s="194" t="s">
        <v>1</v>
      </c>
      <c r="F167" s="195" t="s">
        <v>932</v>
      </c>
      <c r="H167" s="194" t="s">
        <v>1</v>
      </c>
      <c r="L167" s="192"/>
      <c r="M167" s="196"/>
      <c r="N167" s="197"/>
      <c r="O167" s="197"/>
      <c r="P167" s="197"/>
      <c r="Q167" s="197"/>
      <c r="R167" s="197"/>
      <c r="S167" s="197"/>
      <c r="T167" s="198"/>
      <c r="AT167" s="194" t="s">
        <v>146</v>
      </c>
      <c r="AU167" s="194" t="s">
        <v>81</v>
      </c>
      <c r="AV167" s="191" t="s">
        <v>79</v>
      </c>
      <c r="AW167" s="191" t="s">
        <v>28</v>
      </c>
      <c r="AX167" s="191" t="s">
        <v>71</v>
      </c>
      <c r="AY167" s="194" t="s">
        <v>133</v>
      </c>
    </row>
    <row r="168" spans="1:65" s="207" customFormat="1">
      <c r="B168" s="208"/>
      <c r="D168" s="193" t="s">
        <v>146</v>
      </c>
      <c r="E168" s="209" t="s">
        <v>1</v>
      </c>
      <c r="F168" s="210" t="s">
        <v>149</v>
      </c>
      <c r="H168" s="211">
        <v>1</v>
      </c>
      <c r="L168" s="208"/>
      <c r="M168" s="227"/>
      <c r="N168" s="228"/>
      <c r="O168" s="228"/>
      <c r="P168" s="228"/>
      <c r="Q168" s="228"/>
      <c r="R168" s="228"/>
      <c r="S168" s="228"/>
      <c r="T168" s="229"/>
      <c r="AT168" s="209" t="s">
        <v>146</v>
      </c>
      <c r="AU168" s="209" t="s">
        <v>81</v>
      </c>
      <c r="AV168" s="207" t="s">
        <v>140</v>
      </c>
      <c r="AW168" s="207" t="s">
        <v>28</v>
      </c>
      <c r="AX168" s="207" t="s">
        <v>79</v>
      </c>
      <c r="AY168" s="209" t="s">
        <v>133</v>
      </c>
    </row>
    <row r="169" spans="1:65" s="94" customFormat="1" ht="6.95" customHeight="1">
      <c r="A169" s="91"/>
      <c r="B169" s="126"/>
      <c r="C169" s="127"/>
      <c r="D169" s="127"/>
      <c r="E169" s="127"/>
      <c r="F169" s="127"/>
      <c r="G169" s="127"/>
      <c r="H169" s="127"/>
      <c r="I169" s="127"/>
      <c r="J169" s="127"/>
      <c r="K169" s="127"/>
      <c r="L169" s="92"/>
      <c r="M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</row>
  </sheetData>
  <sheetProtection algorithmName="SHA-512" hashValue="s0y3wG6346BT2eEpE1VJW3mc9nADHxg/QnQOORmMosYuRZq4rgmwh6lrryKsvs9T5E1QK2FAAlW4y4DR+CxrdQ==" saltValue="tzWDHUwkmNt5U1RN2c4xBQ==" spinCount="100000" sheet="1" objects="1" scenarios="1"/>
  <protectedRanges>
    <protectedRange sqref="I20:J24" name="Oblast5" securityDescriptor="O:WDG:WDD:(A;;CC;;;WD)"/>
    <protectedRange sqref="I14:J15" name="Oblast4"/>
    <protectedRange sqref="D20:G26" name="Oblast3"/>
    <protectedRange sqref="D11:G16" name="Oblast2"/>
    <protectedRange sqref="C121:H169" name="Oblast1"/>
  </protectedRanges>
  <autoFilter ref="C118:K16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abSelected="1" topLeftCell="A101" workbookViewId="0">
      <selection activeCell="F121" sqref="F121"/>
    </sheetView>
  </sheetViews>
  <sheetFormatPr defaultRowHeight="11.25"/>
  <cols>
    <col min="1" max="1" width="8.33203125" style="82" customWidth="1"/>
    <col min="2" max="2" width="1.1640625" style="82" customWidth="1"/>
    <col min="3" max="3" width="4.1640625" style="82" customWidth="1"/>
    <col min="4" max="4" width="4.33203125" style="82" customWidth="1"/>
    <col min="5" max="5" width="17.1640625" style="82" customWidth="1"/>
    <col min="6" max="6" width="50.83203125" style="82" customWidth="1"/>
    <col min="7" max="7" width="7.5" style="82" customWidth="1"/>
    <col min="8" max="8" width="14" style="82" customWidth="1"/>
    <col min="9" max="9" width="15.83203125" style="82" customWidth="1"/>
    <col min="10" max="10" width="22.33203125" style="82" customWidth="1"/>
    <col min="11" max="11" width="22.33203125" style="82" hidden="1" customWidth="1"/>
    <col min="12" max="12" width="9.33203125" style="82" customWidth="1"/>
    <col min="13" max="13" width="10.83203125" style="82" hidden="1" customWidth="1"/>
    <col min="14" max="14" width="9.33203125" style="82" hidden="1"/>
    <col min="15" max="20" width="14.1640625" style="82" hidden="1" customWidth="1"/>
    <col min="21" max="21" width="16.33203125" style="82" hidden="1" customWidth="1"/>
    <col min="22" max="22" width="12.33203125" style="82" customWidth="1"/>
    <col min="23" max="23" width="16.33203125" style="82" customWidth="1"/>
    <col min="24" max="24" width="12.33203125" style="82" customWidth="1"/>
    <col min="25" max="25" width="15" style="82" customWidth="1"/>
    <col min="26" max="26" width="11" style="82" customWidth="1"/>
    <col min="27" max="27" width="15" style="82" customWidth="1"/>
    <col min="28" max="28" width="16.33203125" style="82" customWidth="1"/>
    <col min="29" max="29" width="11" style="82" customWidth="1"/>
    <col min="30" max="30" width="15" style="82" customWidth="1"/>
    <col min="31" max="31" width="16.33203125" style="82" customWidth="1"/>
    <col min="32" max="43" width="9.33203125" style="82"/>
    <col min="44" max="65" width="9.33203125" style="82" hidden="1"/>
    <col min="66" max="16384" width="9.33203125" style="82"/>
  </cols>
  <sheetData>
    <row r="2" spans="1:46" ht="36.950000000000003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83" t="s">
        <v>90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81</v>
      </c>
    </row>
    <row r="4" spans="1:46" ht="24.95" customHeight="1">
      <c r="B4" s="86"/>
      <c r="D4" s="87" t="s">
        <v>91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90" t="s">
        <v>16</v>
      </c>
      <c r="L6" s="86"/>
    </row>
    <row r="7" spans="1:46" ht="16.5" customHeight="1">
      <c r="B7" s="86"/>
      <c r="E7" s="271" t="str">
        <f>'Rekapitulace stavby'!K6</f>
        <v>ZŠ Vyhlídka Valašské Meziříčí-Rozvoj klíčových kompetencí v oblasti počítačových a jazykových technologií</v>
      </c>
      <c r="F7" s="272"/>
      <c r="G7" s="272"/>
      <c r="H7" s="272"/>
      <c r="L7" s="86"/>
    </row>
    <row r="8" spans="1:46" s="94" customFormat="1" ht="12" customHeight="1">
      <c r="A8" s="95"/>
      <c r="B8" s="92"/>
      <c r="C8" s="95"/>
      <c r="D8" s="90" t="s">
        <v>92</v>
      </c>
      <c r="E8" s="95"/>
      <c r="F8" s="95"/>
      <c r="G8" s="95"/>
      <c r="H8" s="95"/>
      <c r="I8" s="95"/>
      <c r="J8" s="95"/>
      <c r="K8" s="95"/>
      <c r="L8" s="93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</row>
    <row r="9" spans="1:46" s="94" customFormat="1" ht="16.5" customHeight="1">
      <c r="A9" s="95"/>
      <c r="B9" s="92"/>
      <c r="C9" s="95"/>
      <c r="D9" s="95"/>
      <c r="E9" s="269" t="s">
        <v>933</v>
      </c>
      <c r="F9" s="270"/>
      <c r="G9" s="270"/>
      <c r="H9" s="270"/>
      <c r="I9" s="95"/>
      <c r="J9" s="95"/>
      <c r="K9" s="95"/>
      <c r="L9" s="93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4" customFormat="1">
      <c r="A10" s="95"/>
      <c r="B10" s="92"/>
      <c r="C10" s="95"/>
      <c r="D10" s="95"/>
      <c r="E10" s="95"/>
      <c r="F10" s="95"/>
      <c r="G10" s="95"/>
      <c r="H10" s="95"/>
      <c r="I10" s="95"/>
      <c r="J10" s="95"/>
      <c r="K10" s="95"/>
      <c r="L10" s="93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4" customFormat="1" ht="12" customHeight="1">
      <c r="A11" s="95"/>
      <c r="B11" s="92"/>
      <c r="C11" s="95"/>
      <c r="D11" s="90" t="s">
        <v>17</v>
      </c>
      <c r="E11" s="95"/>
      <c r="F11" s="99" t="s">
        <v>1</v>
      </c>
      <c r="G11" s="95"/>
      <c r="H11" s="95"/>
      <c r="I11" s="90" t="s">
        <v>18</v>
      </c>
      <c r="J11" s="99" t="s">
        <v>1</v>
      </c>
      <c r="K11" s="95"/>
      <c r="L11" s="93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4" customFormat="1" ht="12" customHeight="1">
      <c r="A12" s="95"/>
      <c r="B12" s="92"/>
      <c r="C12" s="95"/>
      <c r="D12" s="90" t="s">
        <v>19</v>
      </c>
      <c r="E12" s="95"/>
      <c r="F12" s="99" t="s">
        <v>20</v>
      </c>
      <c r="G12" s="95"/>
      <c r="H12" s="95"/>
      <c r="I12" s="90" t="s">
        <v>21</v>
      </c>
      <c r="J12" s="278">
        <f>'Rekapitulace stavby'!AN8</f>
        <v>44658</v>
      </c>
      <c r="K12" s="95"/>
      <c r="L12" s="93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4" customFormat="1" ht="10.9" customHeight="1">
      <c r="A13" s="95"/>
      <c r="B13" s="92"/>
      <c r="C13" s="95"/>
      <c r="D13" s="95"/>
      <c r="E13" s="95"/>
      <c r="F13" s="95"/>
      <c r="G13" s="95"/>
      <c r="H13" s="95"/>
      <c r="I13" s="95"/>
      <c r="J13" s="95"/>
      <c r="K13" s="95"/>
      <c r="L13" s="93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4" customFormat="1" ht="12" customHeight="1">
      <c r="A14" s="95"/>
      <c r="B14" s="92"/>
      <c r="C14" s="95"/>
      <c r="D14" s="90" t="s">
        <v>22</v>
      </c>
      <c r="E14" s="95"/>
      <c r="F14" s="95"/>
      <c r="G14" s="95"/>
      <c r="H14" s="95"/>
      <c r="I14" s="90" t="s">
        <v>23</v>
      </c>
      <c r="J14" s="99" t="str">
        <f>IF('Rekapitulace stavby'!AN10="","",'Rekapitulace stavby'!AN10)</f>
        <v/>
      </c>
      <c r="K14" s="95"/>
      <c r="L14" s="93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4" customFormat="1" ht="18" customHeight="1">
      <c r="A15" s="95"/>
      <c r="B15" s="92"/>
      <c r="C15" s="95"/>
      <c r="D15" s="95"/>
      <c r="E15" s="99" t="str">
        <f>IF('Rekapitulace stavby'!E11="","",'Rekapitulace stavby'!E11)</f>
        <v xml:space="preserve"> </v>
      </c>
      <c r="F15" s="95"/>
      <c r="G15" s="95"/>
      <c r="H15" s="95"/>
      <c r="I15" s="90" t="s">
        <v>24</v>
      </c>
      <c r="J15" s="99" t="str">
        <f>IF('Rekapitulace stavby'!AN11="","",'Rekapitulace stavby'!AN11)</f>
        <v/>
      </c>
      <c r="K15" s="95"/>
      <c r="L15" s="93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4" customFormat="1" ht="6.95" customHeight="1">
      <c r="A16" s="95"/>
      <c r="B16" s="92"/>
      <c r="C16" s="95"/>
      <c r="D16" s="95"/>
      <c r="E16" s="95"/>
      <c r="F16" s="95"/>
      <c r="G16" s="95"/>
      <c r="H16" s="95"/>
      <c r="I16" s="95"/>
      <c r="J16" s="95"/>
      <c r="K16" s="95"/>
      <c r="L16" s="93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4" customFormat="1" ht="12" customHeight="1">
      <c r="A17" s="95"/>
      <c r="B17" s="92"/>
      <c r="C17" s="95"/>
      <c r="D17" s="90" t="s">
        <v>25</v>
      </c>
      <c r="E17" s="95"/>
      <c r="F17" s="95"/>
      <c r="G17" s="95"/>
      <c r="H17" s="95"/>
      <c r="I17" s="90" t="s">
        <v>23</v>
      </c>
      <c r="J17" s="279" t="str">
        <f>'Rekapitulace stavby'!AN13</f>
        <v>Vyplň údaj</v>
      </c>
      <c r="K17" s="95"/>
      <c r="L17" s="93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4" customFormat="1" ht="18" customHeight="1">
      <c r="A18" s="95"/>
      <c r="B18" s="92"/>
      <c r="C18" s="95"/>
      <c r="D18" s="95"/>
      <c r="E18" s="280">
        <f>'Rekapitulace stavby'!E14</f>
        <v>0</v>
      </c>
      <c r="F18" s="280"/>
      <c r="G18" s="280"/>
      <c r="H18" s="280"/>
      <c r="I18" s="90" t="s">
        <v>24</v>
      </c>
      <c r="J18" s="279" t="str">
        <f>'Rekapitulace stavby'!AN14</f>
        <v>Vyplň údaj</v>
      </c>
      <c r="K18" s="95"/>
      <c r="L18" s="93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4" customFormat="1" ht="6.95" customHeight="1">
      <c r="A19" s="95"/>
      <c r="B19" s="92"/>
      <c r="C19" s="95"/>
      <c r="D19" s="95"/>
      <c r="E19" s="95"/>
      <c r="F19" s="95"/>
      <c r="G19" s="95"/>
      <c r="H19" s="95"/>
      <c r="I19" s="95"/>
      <c r="J19" s="95"/>
      <c r="K19" s="95"/>
      <c r="L19" s="93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4" customFormat="1" ht="12" customHeight="1">
      <c r="A20" s="95"/>
      <c r="B20" s="92"/>
      <c r="C20" s="95"/>
      <c r="D20" s="90" t="s">
        <v>27</v>
      </c>
      <c r="E20" s="95"/>
      <c r="F20" s="95"/>
      <c r="G20" s="95"/>
      <c r="H20" s="95"/>
      <c r="I20" s="90" t="s">
        <v>23</v>
      </c>
      <c r="J20" s="99" t="str">
        <f>IF('Rekapitulace stavby'!AN16="","",'Rekapitulace stavby'!AN16)</f>
        <v/>
      </c>
      <c r="K20" s="95"/>
      <c r="L20" s="93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4" customFormat="1" ht="18" customHeight="1">
      <c r="A21" s="95"/>
      <c r="B21" s="92"/>
      <c r="C21" s="95"/>
      <c r="D21" s="95"/>
      <c r="E21" s="99" t="str">
        <f>IF('Rekapitulace stavby'!E17="","",'Rekapitulace stavby'!E17)</f>
        <v xml:space="preserve"> </v>
      </c>
      <c r="F21" s="95"/>
      <c r="G21" s="95"/>
      <c r="H21" s="95"/>
      <c r="I21" s="90" t="s">
        <v>24</v>
      </c>
      <c r="J21" s="99" t="str">
        <f>IF('Rekapitulace stavby'!AN17="","",'Rekapitulace stavby'!AN17)</f>
        <v/>
      </c>
      <c r="K21" s="95"/>
      <c r="L21" s="93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4" customFormat="1" ht="6.95" customHeight="1">
      <c r="A22" s="95"/>
      <c r="B22" s="92"/>
      <c r="C22" s="95"/>
      <c r="D22" s="95"/>
      <c r="E22" s="95"/>
      <c r="F22" s="95"/>
      <c r="G22" s="95"/>
      <c r="H22" s="95"/>
      <c r="I22" s="95"/>
      <c r="J22" s="95"/>
      <c r="K22" s="95"/>
      <c r="L22" s="93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4" customFormat="1" ht="12" customHeight="1">
      <c r="A23" s="95"/>
      <c r="B23" s="92"/>
      <c r="C23" s="95"/>
      <c r="D23" s="90" t="s">
        <v>29</v>
      </c>
      <c r="E23" s="95"/>
      <c r="F23" s="95"/>
      <c r="G23" s="95"/>
      <c r="H23" s="95"/>
      <c r="I23" s="90" t="s">
        <v>23</v>
      </c>
      <c r="J23" s="99" t="str">
        <f>IF('Rekapitulace stavby'!AN19="","",'Rekapitulace stavby'!AN19)</f>
        <v/>
      </c>
      <c r="K23" s="95"/>
      <c r="L23" s="93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4" customFormat="1" ht="18" customHeight="1">
      <c r="A24" s="95"/>
      <c r="B24" s="92"/>
      <c r="C24" s="95"/>
      <c r="D24" s="95"/>
      <c r="E24" s="99" t="str">
        <f>IF('Rekapitulace stavby'!E20="","",'Rekapitulace stavby'!E20)</f>
        <v xml:space="preserve"> </v>
      </c>
      <c r="F24" s="95"/>
      <c r="G24" s="95"/>
      <c r="H24" s="95"/>
      <c r="I24" s="90" t="s">
        <v>24</v>
      </c>
      <c r="J24" s="99" t="str">
        <f>IF('Rekapitulace stavby'!AN20="","",'Rekapitulace stavby'!AN20)</f>
        <v/>
      </c>
      <c r="K24" s="95"/>
      <c r="L24" s="93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4" customFormat="1" ht="6.95" customHeight="1">
      <c r="A25" s="95"/>
      <c r="B25" s="92"/>
      <c r="C25" s="95"/>
      <c r="D25" s="95"/>
      <c r="E25" s="95"/>
      <c r="F25" s="95"/>
      <c r="G25" s="95"/>
      <c r="H25" s="95"/>
      <c r="I25" s="95"/>
      <c r="J25" s="95"/>
      <c r="K25" s="95"/>
      <c r="L25" s="93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4" customFormat="1" ht="12" customHeight="1">
      <c r="A26" s="95"/>
      <c r="B26" s="92"/>
      <c r="C26" s="95"/>
      <c r="D26" s="90" t="s">
        <v>30</v>
      </c>
      <c r="E26" s="95"/>
      <c r="F26" s="95"/>
      <c r="G26" s="95"/>
      <c r="H26" s="95"/>
      <c r="I26" s="95"/>
      <c r="J26" s="95"/>
      <c r="K26" s="95"/>
      <c r="L26" s="93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104" customFormat="1" ht="16.5" customHeight="1">
      <c r="A27" s="101"/>
      <c r="B27" s="102"/>
      <c r="C27" s="101"/>
      <c r="D27" s="101"/>
      <c r="E27" s="277" t="s">
        <v>1</v>
      </c>
      <c r="F27" s="277"/>
      <c r="G27" s="277"/>
      <c r="H27" s="277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94" customFormat="1" ht="6.95" customHeight="1">
      <c r="A28" s="95"/>
      <c r="B28" s="92"/>
      <c r="C28" s="95"/>
      <c r="D28" s="95"/>
      <c r="E28" s="95"/>
      <c r="F28" s="95"/>
      <c r="G28" s="95"/>
      <c r="H28" s="95"/>
      <c r="I28" s="95"/>
      <c r="J28" s="95"/>
      <c r="K28" s="95"/>
      <c r="L28" s="93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94" customFormat="1" ht="6.95" customHeight="1">
      <c r="A29" s="95"/>
      <c r="B29" s="92"/>
      <c r="C29" s="95"/>
      <c r="D29" s="105"/>
      <c r="E29" s="105"/>
      <c r="F29" s="105"/>
      <c r="G29" s="105"/>
      <c r="H29" s="105"/>
      <c r="I29" s="105"/>
      <c r="J29" s="105"/>
      <c r="K29" s="105"/>
      <c r="L29" s="93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94" customFormat="1" ht="25.35" customHeight="1">
      <c r="A30" s="95"/>
      <c r="B30" s="92"/>
      <c r="C30" s="95"/>
      <c r="D30" s="106" t="s">
        <v>31</v>
      </c>
      <c r="E30" s="95"/>
      <c r="F30" s="95"/>
      <c r="G30" s="95"/>
      <c r="H30" s="95"/>
      <c r="I30" s="95"/>
      <c r="J30" s="107">
        <f>ROUND(J118, 2)</f>
        <v>0</v>
      </c>
      <c r="K30" s="95"/>
      <c r="L30" s="93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4" customFormat="1" ht="6.95" customHeight="1">
      <c r="A31" s="95"/>
      <c r="B31" s="92"/>
      <c r="C31" s="95"/>
      <c r="D31" s="105"/>
      <c r="E31" s="105"/>
      <c r="F31" s="105"/>
      <c r="G31" s="105"/>
      <c r="H31" s="105"/>
      <c r="I31" s="105"/>
      <c r="J31" s="105"/>
      <c r="K31" s="105"/>
      <c r="L31" s="93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4" customFormat="1" ht="14.45" customHeight="1">
      <c r="A32" s="95"/>
      <c r="B32" s="92"/>
      <c r="C32" s="95"/>
      <c r="D32" s="95"/>
      <c r="E32" s="95"/>
      <c r="F32" s="108" t="s">
        <v>33</v>
      </c>
      <c r="G32" s="95"/>
      <c r="H32" s="95"/>
      <c r="I32" s="108" t="s">
        <v>32</v>
      </c>
      <c r="J32" s="108" t="s">
        <v>34</v>
      </c>
      <c r="K32" s="95"/>
      <c r="L32" s="93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4" customFormat="1" ht="14.45" customHeight="1">
      <c r="A33" s="95"/>
      <c r="B33" s="92"/>
      <c r="C33" s="95"/>
      <c r="D33" s="109" t="s">
        <v>35</v>
      </c>
      <c r="E33" s="90" t="s">
        <v>36</v>
      </c>
      <c r="F33" s="110">
        <f>ROUND((SUM(BE118:BE129)),  2)</f>
        <v>0</v>
      </c>
      <c r="G33" s="95"/>
      <c r="H33" s="95"/>
      <c r="I33" s="111">
        <v>0.21</v>
      </c>
      <c r="J33" s="110">
        <f>ROUND(((SUM(BE118:BE129))*I33),  2)</f>
        <v>0</v>
      </c>
      <c r="K33" s="95"/>
      <c r="L33" s="93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4" customFormat="1" ht="14.45" customHeight="1">
      <c r="A34" s="95"/>
      <c r="B34" s="92"/>
      <c r="C34" s="95"/>
      <c r="D34" s="95"/>
      <c r="E34" s="90" t="s">
        <v>37</v>
      </c>
      <c r="F34" s="110">
        <f>ROUND((SUM(BF118:BF129)),  2)</f>
        <v>0</v>
      </c>
      <c r="G34" s="95"/>
      <c r="H34" s="95"/>
      <c r="I34" s="111">
        <v>0.15</v>
      </c>
      <c r="J34" s="110">
        <f>ROUND(((SUM(BF118:BF129))*I34),  2)</f>
        <v>0</v>
      </c>
      <c r="K34" s="95"/>
      <c r="L34" s="93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4" customFormat="1" ht="14.45" hidden="1" customHeight="1">
      <c r="A35" s="95"/>
      <c r="B35" s="92"/>
      <c r="C35" s="95"/>
      <c r="D35" s="95"/>
      <c r="E35" s="90" t="s">
        <v>38</v>
      </c>
      <c r="F35" s="110">
        <f>ROUND((SUM(BG118:BG129)),  2)</f>
        <v>0</v>
      </c>
      <c r="G35" s="95"/>
      <c r="H35" s="95"/>
      <c r="I35" s="111">
        <v>0.21</v>
      </c>
      <c r="J35" s="110">
        <f>0</f>
        <v>0</v>
      </c>
      <c r="K35" s="95"/>
      <c r="L35" s="93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4" customFormat="1" ht="14.45" hidden="1" customHeight="1">
      <c r="A36" s="95"/>
      <c r="B36" s="92"/>
      <c r="C36" s="95"/>
      <c r="D36" s="95"/>
      <c r="E36" s="90" t="s">
        <v>39</v>
      </c>
      <c r="F36" s="110">
        <f>ROUND((SUM(BH118:BH129)),  2)</f>
        <v>0</v>
      </c>
      <c r="G36" s="95"/>
      <c r="H36" s="95"/>
      <c r="I36" s="111">
        <v>0.15</v>
      </c>
      <c r="J36" s="110">
        <f>0</f>
        <v>0</v>
      </c>
      <c r="K36" s="95"/>
      <c r="L36" s="93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4" customFormat="1" ht="14.45" hidden="1" customHeight="1">
      <c r="A37" s="95"/>
      <c r="B37" s="92"/>
      <c r="C37" s="95"/>
      <c r="D37" s="95"/>
      <c r="E37" s="90" t="s">
        <v>40</v>
      </c>
      <c r="F37" s="110">
        <f>ROUND((SUM(BI118:BI129)),  2)</f>
        <v>0</v>
      </c>
      <c r="G37" s="95"/>
      <c r="H37" s="95"/>
      <c r="I37" s="111">
        <v>0</v>
      </c>
      <c r="J37" s="110">
        <f>0</f>
        <v>0</v>
      </c>
      <c r="K37" s="95"/>
      <c r="L37" s="93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4" customFormat="1" ht="6.95" customHeight="1">
      <c r="A38" s="95"/>
      <c r="B38" s="92"/>
      <c r="C38" s="95"/>
      <c r="D38" s="95"/>
      <c r="E38" s="95"/>
      <c r="F38" s="95"/>
      <c r="G38" s="95"/>
      <c r="H38" s="95"/>
      <c r="I38" s="95"/>
      <c r="J38" s="95"/>
      <c r="K38" s="95"/>
      <c r="L38" s="93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4" customFormat="1" ht="25.35" customHeight="1">
      <c r="A39" s="95"/>
      <c r="B39" s="92"/>
      <c r="C39" s="112"/>
      <c r="D39" s="113" t="s">
        <v>41</v>
      </c>
      <c r="E39" s="114"/>
      <c r="F39" s="114"/>
      <c r="G39" s="115" t="s">
        <v>42</v>
      </c>
      <c r="H39" s="116" t="s">
        <v>43</v>
      </c>
      <c r="I39" s="114"/>
      <c r="J39" s="117">
        <f>SUM(J30:J37)</f>
        <v>0</v>
      </c>
      <c r="K39" s="118"/>
      <c r="L39" s="93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4" customFormat="1" ht="14.45" customHeight="1">
      <c r="A40" s="95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3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9" t="s">
        <v>44</v>
      </c>
      <c r="E50" s="120"/>
      <c r="F50" s="120"/>
      <c r="G50" s="119" t="s">
        <v>45</v>
      </c>
      <c r="H50" s="120"/>
      <c r="I50" s="120"/>
      <c r="J50" s="120"/>
      <c r="K50" s="120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5"/>
      <c r="B61" s="92"/>
      <c r="C61" s="95"/>
      <c r="D61" s="121" t="s">
        <v>46</v>
      </c>
      <c r="E61" s="122"/>
      <c r="F61" s="123" t="s">
        <v>47</v>
      </c>
      <c r="G61" s="121" t="s">
        <v>46</v>
      </c>
      <c r="H61" s="122"/>
      <c r="I61" s="122"/>
      <c r="J61" s="124" t="s">
        <v>47</v>
      </c>
      <c r="K61" s="122"/>
      <c r="L61" s="93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5"/>
      <c r="B65" s="92"/>
      <c r="C65" s="95"/>
      <c r="D65" s="119" t="s">
        <v>48</v>
      </c>
      <c r="E65" s="125"/>
      <c r="F65" s="125"/>
      <c r="G65" s="119" t="s">
        <v>49</v>
      </c>
      <c r="H65" s="125"/>
      <c r="I65" s="125"/>
      <c r="J65" s="125"/>
      <c r="K65" s="125"/>
      <c r="L65" s="93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5"/>
      <c r="B76" s="92"/>
      <c r="C76" s="95"/>
      <c r="D76" s="121" t="s">
        <v>46</v>
      </c>
      <c r="E76" s="122"/>
      <c r="F76" s="123" t="s">
        <v>47</v>
      </c>
      <c r="G76" s="121" t="s">
        <v>46</v>
      </c>
      <c r="H76" s="122"/>
      <c r="I76" s="122"/>
      <c r="J76" s="124" t="s">
        <v>47</v>
      </c>
      <c r="K76" s="122"/>
      <c r="L76" s="93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4" customFormat="1" ht="14.45" customHeight="1">
      <c r="A77" s="95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93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47" s="94" customFormat="1" ht="6.95" customHeight="1">
      <c r="A81" s="95"/>
      <c r="B81" s="128"/>
      <c r="C81" s="129"/>
      <c r="D81" s="129"/>
      <c r="E81" s="129"/>
      <c r="F81" s="129"/>
      <c r="G81" s="129"/>
      <c r="H81" s="129"/>
      <c r="I81" s="129"/>
      <c r="J81" s="129"/>
      <c r="K81" s="129"/>
      <c r="L81" s="93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47" s="94" customFormat="1" ht="24.95" customHeight="1">
      <c r="A82" s="95"/>
      <c r="B82" s="92"/>
      <c r="C82" s="87" t="s">
        <v>94</v>
      </c>
      <c r="D82" s="95"/>
      <c r="E82" s="95"/>
      <c r="F82" s="95"/>
      <c r="G82" s="95"/>
      <c r="H82" s="95"/>
      <c r="I82" s="95"/>
      <c r="J82" s="95"/>
      <c r="K82" s="95"/>
      <c r="L82" s="93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47" s="94" customFormat="1" ht="6.95" customHeight="1">
      <c r="A83" s="95"/>
      <c r="B83" s="92"/>
      <c r="C83" s="95"/>
      <c r="D83" s="95"/>
      <c r="E83" s="95"/>
      <c r="F83" s="95"/>
      <c r="G83" s="95"/>
      <c r="H83" s="95"/>
      <c r="I83" s="95"/>
      <c r="J83" s="95"/>
      <c r="K83" s="95"/>
      <c r="L83" s="93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47" s="94" customFormat="1" ht="12" customHeight="1">
      <c r="A84" s="95"/>
      <c r="B84" s="92"/>
      <c r="C84" s="90" t="s">
        <v>16</v>
      </c>
      <c r="D84" s="95"/>
      <c r="E84" s="95"/>
      <c r="F84" s="95"/>
      <c r="G84" s="95"/>
      <c r="H84" s="95"/>
      <c r="I84" s="95"/>
      <c r="J84" s="95"/>
      <c r="K84" s="95"/>
      <c r="L84" s="93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47" s="94" customFormat="1" ht="16.5" customHeight="1">
      <c r="A85" s="95"/>
      <c r="B85" s="92"/>
      <c r="C85" s="95"/>
      <c r="D85" s="95"/>
      <c r="E85" s="271" t="str">
        <f>E7</f>
        <v>ZŠ Vyhlídka Valašské Meziříčí-Rozvoj klíčových kompetencí v oblasti počítačových a jazykových technologií</v>
      </c>
      <c r="F85" s="272"/>
      <c r="G85" s="272"/>
      <c r="H85" s="272"/>
      <c r="I85" s="95"/>
      <c r="J85" s="95"/>
      <c r="K85" s="95"/>
      <c r="L85" s="93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47" s="94" customFormat="1" ht="12" customHeight="1">
      <c r="A86" s="95"/>
      <c r="B86" s="92"/>
      <c r="C86" s="90" t="s">
        <v>92</v>
      </c>
      <c r="D86" s="95"/>
      <c r="E86" s="95"/>
      <c r="F86" s="95"/>
      <c r="G86" s="95"/>
      <c r="H86" s="95"/>
      <c r="I86" s="95"/>
      <c r="J86" s="95"/>
      <c r="K86" s="95"/>
      <c r="L86" s="93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1:47" s="94" customFormat="1" ht="16.5" customHeight="1">
      <c r="A87" s="95"/>
      <c r="B87" s="92"/>
      <c r="C87" s="95"/>
      <c r="D87" s="95"/>
      <c r="E87" s="269" t="str">
        <f>E9</f>
        <v>04 - Schodolez</v>
      </c>
      <c r="F87" s="270"/>
      <c r="G87" s="270"/>
      <c r="H87" s="270"/>
      <c r="I87" s="95"/>
      <c r="J87" s="95"/>
      <c r="K87" s="95"/>
      <c r="L87" s="93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47" s="94" customFormat="1" ht="6.95" customHeight="1">
      <c r="A88" s="95"/>
      <c r="B88" s="92"/>
      <c r="C88" s="95"/>
      <c r="D88" s="95"/>
      <c r="E88" s="95"/>
      <c r="F88" s="95"/>
      <c r="G88" s="95"/>
      <c r="H88" s="95"/>
      <c r="I88" s="95"/>
      <c r="J88" s="95"/>
      <c r="K88" s="95"/>
      <c r="L88" s="93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47" s="94" customFormat="1" ht="12" customHeight="1">
      <c r="A89" s="95"/>
      <c r="B89" s="92"/>
      <c r="C89" s="90" t="s">
        <v>19</v>
      </c>
      <c r="D89" s="95"/>
      <c r="E89" s="95"/>
      <c r="F89" s="99" t="str">
        <f>F12</f>
        <v xml:space="preserve"> </v>
      </c>
      <c r="G89" s="95"/>
      <c r="H89" s="95"/>
      <c r="I89" s="90" t="s">
        <v>21</v>
      </c>
      <c r="J89" s="130">
        <f>IF(J12="","",J12)</f>
        <v>44658</v>
      </c>
      <c r="K89" s="95"/>
      <c r="L89" s="93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47" s="94" customFormat="1" ht="6.95" customHeight="1">
      <c r="A90" s="95"/>
      <c r="B90" s="92"/>
      <c r="C90" s="95"/>
      <c r="D90" s="95"/>
      <c r="E90" s="95"/>
      <c r="F90" s="95"/>
      <c r="G90" s="95"/>
      <c r="H90" s="95"/>
      <c r="I90" s="95"/>
      <c r="J90" s="95"/>
      <c r="K90" s="95"/>
      <c r="L90" s="93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47" s="94" customFormat="1" ht="15.2" customHeight="1">
      <c r="A91" s="95"/>
      <c r="B91" s="92"/>
      <c r="C91" s="90" t="s">
        <v>22</v>
      </c>
      <c r="D91" s="95"/>
      <c r="E91" s="95"/>
      <c r="F91" s="99" t="str">
        <f>E15</f>
        <v xml:space="preserve"> </v>
      </c>
      <c r="G91" s="95"/>
      <c r="H91" s="95"/>
      <c r="I91" s="90" t="s">
        <v>27</v>
      </c>
      <c r="J91" s="131" t="str">
        <f>E21</f>
        <v xml:space="preserve"> </v>
      </c>
      <c r="K91" s="95"/>
      <c r="L91" s="93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47" s="94" customFormat="1" ht="15.2" customHeight="1">
      <c r="A92" s="95"/>
      <c r="B92" s="92"/>
      <c r="C92" s="90" t="s">
        <v>25</v>
      </c>
      <c r="D92" s="95"/>
      <c r="E92" s="95"/>
      <c r="F92" s="99">
        <f>IF(E18="","",E18)</f>
        <v>0</v>
      </c>
      <c r="G92" s="95"/>
      <c r="H92" s="95"/>
      <c r="I92" s="90" t="s">
        <v>29</v>
      </c>
      <c r="J92" s="131" t="str">
        <f>E24</f>
        <v xml:space="preserve"> </v>
      </c>
      <c r="K92" s="95"/>
      <c r="L92" s="93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47" s="94" customFormat="1" ht="10.35" customHeight="1">
      <c r="A93" s="95"/>
      <c r="B93" s="92"/>
      <c r="C93" s="95"/>
      <c r="D93" s="95"/>
      <c r="E93" s="95"/>
      <c r="F93" s="95"/>
      <c r="G93" s="95"/>
      <c r="H93" s="95"/>
      <c r="I93" s="95"/>
      <c r="J93" s="95"/>
      <c r="K93" s="95"/>
      <c r="L93" s="93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47" s="94" customFormat="1" ht="29.25" customHeight="1">
      <c r="A94" s="95"/>
      <c r="B94" s="92"/>
      <c r="C94" s="132" t="s">
        <v>95</v>
      </c>
      <c r="D94" s="112"/>
      <c r="E94" s="112"/>
      <c r="F94" s="112"/>
      <c r="G94" s="112"/>
      <c r="H94" s="112"/>
      <c r="I94" s="112"/>
      <c r="J94" s="133" t="s">
        <v>96</v>
      </c>
      <c r="K94" s="112"/>
      <c r="L94" s="93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47" s="94" customFormat="1" ht="10.35" customHeight="1">
      <c r="A95" s="95"/>
      <c r="B95" s="92"/>
      <c r="C95" s="95"/>
      <c r="D95" s="95"/>
      <c r="E95" s="95"/>
      <c r="F95" s="95"/>
      <c r="G95" s="95"/>
      <c r="H95" s="95"/>
      <c r="I95" s="95"/>
      <c r="J95" s="95"/>
      <c r="K95" s="95"/>
      <c r="L95" s="93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47" s="94" customFormat="1" ht="22.9" customHeight="1">
      <c r="A96" s="95"/>
      <c r="B96" s="92"/>
      <c r="C96" s="134" t="s">
        <v>97</v>
      </c>
      <c r="D96" s="95"/>
      <c r="E96" s="95"/>
      <c r="F96" s="95"/>
      <c r="G96" s="95"/>
      <c r="H96" s="95"/>
      <c r="I96" s="95"/>
      <c r="J96" s="107">
        <f>J118</f>
        <v>0</v>
      </c>
      <c r="K96" s="95"/>
      <c r="L96" s="93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U96" s="83" t="s">
        <v>98</v>
      </c>
    </row>
    <row r="97" spans="1:31" s="136" customFormat="1" ht="24.95" customHeight="1">
      <c r="B97" s="135"/>
      <c r="D97" s="137" t="s">
        <v>520</v>
      </c>
      <c r="E97" s="138"/>
      <c r="F97" s="138"/>
      <c r="G97" s="138"/>
      <c r="H97" s="138"/>
      <c r="I97" s="138"/>
      <c r="J97" s="139">
        <f>J119</f>
        <v>0</v>
      </c>
      <c r="L97" s="135"/>
    </row>
    <row r="98" spans="1:31" s="141" customFormat="1" ht="19.899999999999999" customHeight="1">
      <c r="B98" s="140"/>
      <c r="D98" s="142" t="s">
        <v>934</v>
      </c>
      <c r="E98" s="143"/>
      <c r="F98" s="143"/>
      <c r="G98" s="143"/>
      <c r="H98" s="143"/>
      <c r="I98" s="143"/>
      <c r="J98" s="144">
        <f>J120</f>
        <v>0</v>
      </c>
      <c r="L98" s="140"/>
    </row>
    <row r="99" spans="1:31" s="94" customFormat="1" ht="21.75" customHeight="1">
      <c r="A99" s="95"/>
      <c r="B99" s="92"/>
      <c r="C99" s="95"/>
      <c r="D99" s="95"/>
      <c r="E99" s="95"/>
      <c r="F99" s="95"/>
      <c r="G99" s="95"/>
      <c r="H99" s="95"/>
      <c r="I99" s="95"/>
      <c r="J99" s="95"/>
      <c r="K99" s="95"/>
      <c r="L99" s="93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</row>
    <row r="100" spans="1:31" s="94" customFormat="1" ht="6.95" customHeight="1">
      <c r="A100" s="95"/>
      <c r="B100" s="126"/>
      <c r="C100" s="127"/>
      <c r="D100" s="127"/>
      <c r="E100" s="127"/>
      <c r="F100" s="127"/>
      <c r="G100" s="127"/>
      <c r="H100" s="127"/>
      <c r="I100" s="127"/>
      <c r="J100" s="127"/>
      <c r="K100" s="127"/>
      <c r="L100" s="93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</row>
    <row r="104" spans="1:31" s="94" customFormat="1" ht="6.95" customHeight="1">
      <c r="A104" s="95"/>
      <c r="B104" s="128"/>
      <c r="C104" s="129"/>
      <c r="D104" s="129"/>
      <c r="E104" s="129"/>
      <c r="F104" s="129"/>
      <c r="G104" s="129"/>
      <c r="H104" s="129"/>
      <c r="I104" s="129"/>
      <c r="J104" s="129"/>
      <c r="K104" s="129"/>
      <c r="L104" s="93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</row>
    <row r="105" spans="1:31" s="94" customFormat="1" ht="24.95" customHeight="1">
      <c r="A105" s="95"/>
      <c r="B105" s="92"/>
      <c r="C105" s="87" t="s">
        <v>118</v>
      </c>
      <c r="D105" s="95"/>
      <c r="E105" s="95"/>
      <c r="F105" s="95"/>
      <c r="G105" s="95"/>
      <c r="H105" s="95"/>
      <c r="I105" s="95"/>
      <c r="J105" s="95"/>
      <c r="K105" s="95"/>
      <c r="L105" s="93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</row>
    <row r="106" spans="1:31" s="94" customFormat="1" ht="6.95" customHeight="1">
      <c r="A106" s="95"/>
      <c r="B106" s="92"/>
      <c r="C106" s="95"/>
      <c r="D106" s="95"/>
      <c r="E106" s="95"/>
      <c r="F106" s="95"/>
      <c r="G106" s="95"/>
      <c r="H106" s="95"/>
      <c r="I106" s="95"/>
      <c r="J106" s="95"/>
      <c r="K106" s="95"/>
      <c r="L106" s="93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</row>
    <row r="107" spans="1:31" s="94" customFormat="1" ht="12" customHeight="1">
      <c r="A107" s="95"/>
      <c r="B107" s="92"/>
      <c r="C107" s="90" t="s">
        <v>16</v>
      </c>
      <c r="D107" s="95"/>
      <c r="E107" s="95"/>
      <c r="F107" s="95"/>
      <c r="G107" s="95"/>
      <c r="H107" s="95"/>
      <c r="I107" s="95"/>
      <c r="J107" s="95"/>
      <c r="K107" s="95"/>
      <c r="L107" s="93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</row>
    <row r="108" spans="1:31" s="94" customFormat="1" ht="16.5" customHeight="1">
      <c r="A108" s="95"/>
      <c r="B108" s="92"/>
      <c r="C108" s="95"/>
      <c r="D108" s="95"/>
      <c r="E108" s="271" t="str">
        <f>E7</f>
        <v>ZŠ Vyhlídka Valašské Meziříčí-Rozvoj klíčových kompetencí v oblasti počítačových a jazykových technologií</v>
      </c>
      <c r="F108" s="272"/>
      <c r="G108" s="272"/>
      <c r="H108" s="272"/>
      <c r="I108" s="95"/>
      <c r="J108" s="95"/>
      <c r="K108" s="95"/>
      <c r="L108" s="93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</row>
    <row r="109" spans="1:31" s="94" customFormat="1" ht="12" customHeight="1">
      <c r="A109" s="95"/>
      <c r="B109" s="92"/>
      <c r="C109" s="90" t="s">
        <v>92</v>
      </c>
      <c r="D109" s="95"/>
      <c r="E109" s="95"/>
      <c r="F109" s="95"/>
      <c r="G109" s="95"/>
      <c r="H109" s="95"/>
      <c r="I109" s="95"/>
      <c r="J109" s="95"/>
      <c r="K109" s="95"/>
      <c r="L109" s="93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</row>
    <row r="110" spans="1:31" s="94" customFormat="1" ht="16.5" customHeight="1">
      <c r="A110" s="95"/>
      <c r="B110" s="92"/>
      <c r="C110" s="95"/>
      <c r="D110" s="95"/>
      <c r="E110" s="269" t="str">
        <f>E9</f>
        <v>04 - Schodolez</v>
      </c>
      <c r="F110" s="270"/>
      <c r="G110" s="270"/>
      <c r="H110" s="270"/>
      <c r="I110" s="95"/>
      <c r="J110" s="95"/>
      <c r="K110" s="95"/>
      <c r="L110" s="93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</row>
    <row r="111" spans="1:31" s="94" customFormat="1" ht="6.95" customHeight="1">
      <c r="A111" s="95"/>
      <c r="B111" s="92"/>
      <c r="C111" s="95"/>
      <c r="D111" s="95"/>
      <c r="E111" s="95"/>
      <c r="F111" s="95"/>
      <c r="G111" s="95"/>
      <c r="H111" s="95"/>
      <c r="I111" s="95"/>
      <c r="J111" s="95"/>
      <c r="K111" s="95"/>
      <c r="L111" s="93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</row>
    <row r="112" spans="1:31" s="94" customFormat="1" ht="12" customHeight="1">
      <c r="A112" s="95"/>
      <c r="B112" s="92"/>
      <c r="C112" s="90" t="s">
        <v>19</v>
      </c>
      <c r="D112" s="95"/>
      <c r="E112" s="95"/>
      <c r="F112" s="99" t="str">
        <f>F12</f>
        <v xml:space="preserve"> </v>
      </c>
      <c r="G112" s="95"/>
      <c r="H112" s="95"/>
      <c r="I112" s="90" t="s">
        <v>21</v>
      </c>
      <c r="J112" s="130">
        <f>IF(J12="","",J12)</f>
        <v>44658</v>
      </c>
      <c r="K112" s="95"/>
      <c r="L112" s="93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</row>
    <row r="113" spans="1:65" s="94" customFormat="1" ht="6.95" customHeight="1">
      <c r="A113" s="95"/>
      <c r="B113" s="92"/>
      <c r="C113" s="95"/>
      <c r="D113" s="95"/>
      <c r="E113" s="95"/>
      <c r="F113" s="95"/>
      <c r="G113" s="95"/>
      <c r="H113" s="95"/>
      <c r="I113" s="95"/>
      <c r="J113" s="95"/>
      <c r="K113" s="95"/>
      <c r="L113" s="93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</row>
    <row r="114" spans="1:65" s="94" customFormat="1" ht="15.2" customHeight="1">
      <c r="A114" s="95"/>
      <c r="B114" s="92"/>
      <c r="C114" s="90" t="s">
        <v>22</v>
      </c>
      <c r="D114" s="95"/>
      <c r="E114" s="95"/>
      <c r="F114" s="99" t="str">
        <f>E15</f>
        <v xml:space="preserve"> </v>
      </c>
      <c r="G114" s="95"/>
      <c r="H114" s="95"/>
      <c r="I114" s="90" t="s">
        <v>27</v>
      </c>
      <c r="J114" s="131" t="str">
        <f>E21</f>
        <v xml:space="preserve"> </v>
      </c>
      <c r="K114" s="95"/>
      <c r="L114" s="93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65" s="94" customFormat="1" ht="15.2" customHeight="1">
      <c r="A115" s="95"/>
      <c r="B115" s="92"/>
      <c r="C115" s="90" t="s">
        <v>25</v>
      </c>
      <c r="D115" s="95"/>
      <c r="E115" s="95"/>
      <c r="F115" s="99">
        <f>IF(E18="","",E18)</f>
        <v>0</v>
      </c>
      <c r="G115" s="95"/>
      <c r="H115" s="95"/>
      <c r="I115" s="90" t="s">
        <v>29</v>
      </c>
      <c r="J115" s="131" t="str">
        <f>E24</f>
        <v xml:space="preserve"> </v>
      </c>
      <c r="K115" s="95"/>
      <c r="L115" s="93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65" s="94" customFormat="1" ht="10.35" customHeight="1">
      <c r="A116" s="95"/>
      <c r="B116" s="92"/>
      <c r="C116" s="95"/>
      <c r="D116" s="95"/>
      <c r="E116" s="95"/>
      <c r="F116" s="95"/>
      <c r="G116" s="95"/>
      <c r="H116" s="95"/>
      <c r="I116" s="95"/>
      <c r="J116" s="95"/>
      <c r="K116" s="95"/>
      <c r="L116" s="93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65" s="155" customFormat="1" ht="29.25" customHeight="1">
      <c r="A117" s="145"/>
      <c r="B117" s="146"/>
      <c r="C117" s="147" t="s">
        <v>119</v>
      </c>
      <c r="D117" s="148" t="s">
        <v>56</v>
      </c>
      <c r="E117" s="148" t="s">
        <v>52</v>
      </c>
      <c r="F117" s="148" t="s">
        <v>53</v>
      </c>
      <c r="G117" s="148" t="s">
        <v>120</v>
      </c>
      <c r="H117" s="148" t="s">
        <v>121</v>
      </c>
      <c r="I117" s="148" t="s">
        <v>122</v>
      </c>
      <c r="J117" s="149" t="s">
        <v>96</v>
      </c>
      <c r="K117" s="150" t="s">
        <v>123</v>
      </c>
      <c r="L117" s="151"/>
      <c r="M117" s="152" t="s">
        <v>1</v>
      </c>
      <c r="N117" s="153" t="s">
        <v>35</v>
      </c>
      <c r="O117" s="153" t="s">
        <v>124</v>
      </c>
      <c r="P117" s="153" t="s">
        <v>125</v>
      </c>
      <c r="Q117" s="153" t="s">
        <v>126</v>
      </c>
      <c r="R117" s="153" t="s">
        <v>127</v>
      </c>
      <c r="S117" s="153" t="s">
        <v>128</v>
      </c>
      <c r="T117" s="154" t="s">
        <v>129</v>
      </c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</row>
    <row r="118" spans="1:65" s="94" customFormat="1" ht="22.9" customHeight="1">
      <c r="A118" s="95"/>
      <c r="B118" s="92"/>
      <c r="C118" s="156" t="s">
        <v>130</v>
      </c>
      <c r="D118" s="95"/>
      <c r="E118" s="95"/>
      <c r="F118" s="95"/>
      <c r="G118" s="95"/>
      <c r="H118" s="95"/>
      <c r="I118" s="95"/>
      <c r="J118" s="157">
        <f>BK118</f>
        <v>0</v>
      </c>
      <c r="K118" s="95"/>
      <c r="L118" s="92"/>
      <c r="M118" s="158"/>
      <c r="N118" s="159"/>
      <c r="O118" s="105"/>
      <c r="P118" s="160">
        <f>P119</f>
        <v>0</v>
      </c>
      <c r="Q118" s="105"/>
      <c r="R118" s="160">
        <f>R119</f>
        <v>0</v>
      </c>
      <c r="S118" s="105"/>
      <c r="T118" s="161">
        <f>T119</f>
        <v>0</v>
      </c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T118" s="83" t="s">
        <v>70</v>
      </c>
      <c r="AU118" s="83" t="s">
        <v>98</v>
      </c>
      <c r="BK118" s="162">
        <f>BK119</f>
        <v>0</v>
      </c>
    </row>
    <row r="119" spans="1:65" s="163" customFormat="1" ht="25.9" customHeight="1">
      <c r="B119" s="164"/>
      <c r="D119" s="165" t="s">
        <v>70</v>
      </c>
      <c r="E119" s="166" t="s">
        <v>150</v>
      </c>
      <c r="F119" s="166" t="s">
        <v>808</v>
      </c>
      <c r="J119" s="167">
        <f>BK119</f>
        <v>0</v>
      </c>
      <c r="L119" s="164"/>
      <c r="M119" s="168"/>
      <c r="N119" s="169"/>
      <c r="O119" s="169"/>
      <c r="P119" s="170">
        <f>P120</f>
        <v>0</v>
      </c>
      <c r="Q119" s="169"/>
      <c r="R119" s="170">
        <f>R120</f>
        <v>0</v>
      </c>
      <c r="S119" s="169"/>
      <c r="T119" s="171">
        <f>T120</f>
        <v>0</v>
      </c>
      <c r="AR119" s="165" t="s">
        <v>134</v>
      </c>
      <c r="AT119" s="172" t="s">
        <v>70</v>
      </c>
      <c r="AU119" s="172" t="s">
        <v>71</v>
      </c>
      <c r="AY119" s="165" t="s">
        <v>133</v>
      </c>
      <c r="BK119" s="173">
        <f>BK120</f>
        <v>0</v>
      </c>
    </row>
    <row r="120" spans="1:65" s="163" customFormat="1" ht="22.9" customHeight="1">
      <c r="B120" s="164"/>
      <c r="D120" s="165" t="s">
        <v>70</v>
      </c>
      <c r="E120" s="174" t="s">
        <v>935</v>
      </c>
      <c r="F120" s="174" t="s">
        <v>936</v>
      </c>
      <c r="J120" s="175">
        <f>BK120</f>
        <v>0</v>
      </c>
      <c r="L120" s="164"/>
      <c r="M120" s="168"/>
      <c r="N120" s="169"/>
      <c r="O120" s="169"/>
      <c r="P120" s="170">
        <f>SUM(P121:P129)</f>
        <v>0</v>
      </c>
      <c r="Q120" s="169"/>
      <c r="R120" s="170">
        <f>SUM(R121:R129)</f>
        <v>0</v>
      </c>
      <c r="S120" s="169"/>
      <c r="T120" s="171">
        <f>SUM(T121:T129)</f>
        <v>0</v>
      </c>
      <c r="AR120" s="165" t="s">
        <v>134</v>
      </c>
      <c r="AT120" s="172" t="s">
        <v>70</v>
      </c>
      <c r="AU120" s="172" t="s">
        <v>79</v>
      </c>
      <c r="AY120" s="165" t="s">
        <v>133</v>
      </c>
      <c r="BK120" s="173">
        <f>SUM(BK121:BK129)</f>
        <v>0</v>
      </c>
    </row>
    <row r="121" spans="1:65" s="94" customFormat="1" ht="21.75" customHeight="1">
      <c r="A121" s="95"/>
      <c r="B121" s="92"/>
      <c r="C121" s="176" t="s">
        <v>79</v>
      </c>
      <c r="D121" s="176" t="s">
        <v>136</v>
      </c>
      <c r="E121" s="177" t="s">
        <v>937</v>
      </c>
      <c r="F121" s="178" t="s">
        <v>938</v>
      </c>
      <c r="G121" s="179" t="s">
        <v>139</v>
      </c>
      <c r="H121" s="180">
        <v>1</v>
      </c>
      <c r="I121" s="281"/>
      <c r="J121" s="182">
        <f>ROUND(I121*H121,2)</f>
        <v>0</v>
      </c>
      <c r="K121" s="183"/>
      <c r="L121" s="92"/>
      <c r="M121" s="184" t="s">
        <v>1</v>
      </c>
      <c r="N121" s="185" t="s">
        <v>36</v>
      </c>
      <c r="O121" s="186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R121" s="189" t="s">
        <v>470</v>
      </c>
      <c r="AT121" s="189" t="s">
        <v>136</v>
      </c>
      <c r="AU121" s="189" t="s">
        <v>81</v>
      </c>
      <c r="AY121" s="83" t="s">
        <v>133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83" t="s">
        <v>79</v>
      </c>
      <c r="BK121" s="190">
        <f>ROUND(I121*H121,2)</f>
        <v>0</v>
      </c>
      <c r="BL121" s="83" t="s">
        <v>470</v>
      </c>
      <c r="BM121" s="189" t="s">
        <v>939</v>
      </c>
    </row>
    <row r="122" spans="1:65" s="199" customFormat="1">
      <c r="B122" s="200"/>
      <c r="D122" s="193" t="s">
        <v>146</v>
      </c>
      <c r="E122" s="201" t="s">
        <v>1</v>
      </c>
      <c r="F122" s="202" t="s">
        <v>940</v>
      </c>
      <c r="H122" s="203">
        <v>1</v>
      </c>
      <c r="L122" s="200"/>
      <c r="M122" s="204"/>
      <c r="N122" s="205"/>
      <c r="O122" s="205"/>
      <c r="P122" s="205"/>
      <c r="Q122" s="205"/>
      <c r="R122" s="205"/>
      <c r="S122" s="205"/>
      <c r="T122" s="206"/>
      <c r="AT122" s="201" t="s">
        <v>146</v>
      </c>
      <c r="AU122" s="201" t="s">
        <v>81</v>
      </c>
      <c r="AV122" s="199" t="s">
        <v>81</v>
      </c>
      <c r="AW122" s="199" t="s">
        <v>28</v>
      </c>
      <c r="AX122" s="199" t="s">
        <v>71</v>
      </c>
      <c r="AY122" s="201" t="s">
        <v>133</v>
      </c>
    </row>
    <row r="123" spans="1:65" s="191" customFormat="1" ht="22.5">
      <c r="B123" s="192"/>
      <c r="D123" s="193" t="s">
        <v>146</v>
      </c>
      <c r="E123" s="194" t="s">
        <v>1</v>
      </c>
      <c r="F123" s="195" t="s">
        <v>941</v>
      </c>
      <c r="H123" s="194" t="s">
        <v>1</v>
      </c>
      <c r="L123" s="192"/>
      <c r="M123" s="196"/>
      <c r="N123" s="197"/>
      <c r="O123" s="197"/>
      <c r="P123" s="197"/>
      <c r="Q123" s="197"/>
      <c r="R123" s="197"/>
      <c r="S123" s="197"/>
      <c r="T123" s="198"/>
      <c r="AT123" s="194" t="s">
        <v>146</v>
      </c>
      <c r="AU123" s="194" t="s">
        <v>81</v>
      </c>
      <c r="AV123" s="191" t="s">
        <v>79</v>
      </c>
      <c r="AW123" s="191" t="s">
        <v>28</v>
      </c>
      <c r="AX123" s="191" t="s">
        <v>71</v>
      </c>
      <c r="AY123" s="194" t="s">
        <v>133</v>
      </c>
    </row>
    <row r="124" spans="1:65" s="191" customFormat="1" ht="33.75">
      <c r="B124" s="192"/>
      <c r="D124" s="193" t="s">
        <v>146</v>
      </c>
      <c r="E124" s="194" t="s">
        <v>1</v>
      </c>
      <c r="F124" s="195" t="s">
        <v>942</v>
      </c>
      <c r="H124" s="194" t="s">
        <v>1</v>
      </c>
      <c r="L124" s="192"/>
      <c r="M124" s="196"/>
      <c r="N124" s="197"/>
      <c r="O124" s="197"/>
      <c r="P124" s="197"/>
      <c r="Q124" s="197"/>
      <c r="R124" s="197"/>
      <c r="S124" s="197"/>
      <c r="T124" s="198"/>
      <c r="AT124" s="194" t="s">
        <v>146</v>
      </c>
      <c r="AU124" s="194" t="s">
        <v>81</v>
      </c>
      <c r="AV124" s="191" t="s">
        <v>79</v>
      </c>
      <c r="AW124" s="191" t="s">
        <v>28</v>
      </c>
      <c r="AX124" s="191" t="s">
        <v>71</v>
      </c>
      <c r="AY124" s="194" t="s">
        <v>133</v>
      </c>
    </row>
    <row r="125" spans="1:65" s="191" customFormat="1" ht="22.5">
      <c r="B125" s="192"/>
      <c r="D125" s="193" t="s">
        <v>146</v>
      </c>
      <c r="E125" s="194" t="s">
        <v>1</v>
      </c>
      <c r="F125" s="195" t="s">
        <v>943</v>
      </c>
      <c r="H125" s="194" t="s">
        <v>1</v>
      </c>
      <c r="L125" s="192"/>
      <c r="M125" s="196"/>
      <c r="N125" s="197"/>
      <c r="O125" s="197"/>
      <c r="P125" s="197"/>
      <c r="Q125" s="197"/>
      <c r="R125" s="197"/>
      <c r="S125" s="197"/>
      <c r="T125" s="198"/>
      <c r="AT125" s="194" t="s">
        <v>146</v>
      </c>
      <c r="AU125" s="194" t="s">
        <v>81</v>
      </c>
      <c r="AV125" s="191" t="s">
        <v>79</v>
      </c>
      <c r="AW125" s="191" t="s">
        <v>28</v>
      </c>
      <c r="AX125" s="191" t="s">
        <v>71</v>
      </c>
      <c r="AY125" s="194" t="s">
        <v>133</v>
      </c>
    </row>
    <row r="126" spans="1:65" s="191" customFormat="1" ht="22.5">
      <c r="B126" s="192"/>
      <c r="D126" s="193" t="s">
        <v>146</v>
      </c>
      <c r="E126" s="194" t="s">
        <v>1</v>
      </c>
      <c r="F126" s="195" t="s">
        <v>944</v>
      </c>
      <c r="H126" s="194" t="s">
        <v>1</v>
      </c>
      <c r="L126" s="192"/>
      <c r="M126" s="196"/>
      <c r="N126" s="197"/>
      <c r="O126" s="197"/>
      <c r="P126" s="197"/>
      <c r="Q126" s="197"/>
      <c r="R126" s="197"/>
      <c r="S126" s="197"/>
      <c r="T126" s="198"/>
      <c r="AT126" s="194" t="s">
        <v>146</v>
      </c>
      <c r="AU126" s="194" t="s">
        <v>81</v>
      </c>
      <c r="AV126" s="191" t="s">
        <v>79</v>
      </c>
      <c r="AW126" s="191" t="s">
        <v>28</v>
      </c>
      <c r="AX126" s="191" t="s">
        <v>71</v>
      </c>
      <c r="AY126" s="194" t="s">
        <v>133</v>
      </c>
    </row>
    <row r="127" spans="1:65" s="191" customFormat="1" ht="33.75">
      <c r="B127" s="192"/>
      <c r="D127" s="193" t="s">
        <v>146</v>
      </c>
      <c r="E127" s="194" t="s">
        <v>1</v>
      </c>
      <c r="F127" s="195" t="s">
        <v>945</v>
      </c>
      <c r="H127" s="194" t="s">
        <v>1</v>
      </c>
      <c r="L127" s="192"/>
      <c r="M127" s="196"/>
      <c r="N127" s="197"/>
      <c r="O127" s="197"/>
      <c r="P127" s="197"/>
      <c r="Q127" s="197"/>
      <c r="R127" s="197"/>
      <c r="S127" s="197"/>
      <c r="T127" s="198"/>
      <c r="AT127" s="194" t="s">
        <v>146</v>
      </c>
      <c r="AU127" s="194" t="s">
        <v>81</v>
      </c>
      <c r="AV127" s="191" t="s">
        <v>79</v>
      </c>
      <c r="AW127" s="191" t="s">
        <v>28</v>
      </c>
      <c r="AX127" s="191" t="s">
        <v>71</v>
      </c>
      <c r="AY127" s="194" t="s">
        <v>133</v>
      </c>
    </row>
    <row r="128" spans="1:65" s="191" customFormat="1">
      <c r="B128" s="192"/>
      <c r="D128" s="193" t="s">
        <v>146</v>
      </c>
      <c r="E128" s="194" t="s">
        <v>1</v>
      </c>
      <c r="F128" s="195" t="s">
        <v>946</v>
      </c>
      <c r="H128" s="194" t="s">
        <v>1</v>
      </c>
      <c r="L128" s="192"/>
      <c r="M128" s="196"/>
      <c r="N128" s="197"/>
      <c r="O128" s="197"/>
      <c r="P128" s="197"/>
      <c r="Q128" s="197"/>
      <c r="R128" s="197"/>
      <c r="S128" s="197"/>
      <c r="T128" s="198"/>
      <c r="AT128" s="194" t="s">
        <v>146</v>
      </c>
      <c r="AU128" s="194" t="s">
        <v>81</v>
      </c>
      <c r="AV128" s="191" t="s">
        <v>79</v>
      </c>
      <c r="AW128" s="191" t="s">
        <v>28</v>
      </c>
      <c r="AX128" s="191" t="s">
        <v>71</v>
      </c>
      <c r="AY128" s="194" t="s">
        <v>133</v>
      </c>
    </row>
    <row r="129" spans="1:51" s="207" customFormat="1">
      <c r="B129" s="208"/>
      <c r="D129" s="193" t="s">
        <v>146</v>
      </c>
      <c r="E129" s="209" t="s">
        <v>1</v>
      </c>
      <c r="F129" s="210" t="s">
        <v>149</v>
      </c>
      <c r="H129" s="211">
        <v>1</v>
      </c>
      <c r="L129" s="208"/>
      <c r="M129" s="227"/>
      <c r="N129" s="228"/>
      <c r="O129" s="228"/>
      <c r="P129" s="228"/>
      <c r="Q129" s="228"/>
      <c r="R129" s="228"/>
      <c r="S129" s="228"/>
      <c r="T129" s="229"/>
      <c r="AT129" s="209" t="s">
        <v>146</v>
      </c>
      <c r="AU129" s="209" t="s">
        <v>81</v>
      </c>
      <c r="AV129" s="207" t="s">
        <v>140</v>
      </c>
      <c r="AW129" s="207" t="s">
        <v>28</v>
      </c>
      <c r="AX129" s="207" t="s">
        <v>79</v>
      </c>
      <c r="AY129" s="209" t="s">
        <v>133</v>
      </c>
    </row>
    <row r="130" spans="1:51" s="94" customFormat="1" ht="6.95" customHeight="1">
      <c r="A130" s="95"/>
      <c r="B130" s="126"/>
      <c r="C130" s="127"/>
      <c r="D130" s="127"/>
      <c r="E130" s="127"/>
      <c r="F130" s="127"/>
      <c r="G130" s="127"/>
      <c r="H130" s="127"/>
      <c r="I130" s="127"/>
      <c r="J130" s="127"/>
      <c r="K130" s="127"/>
      <c r="L130" s="92"/>
      <c r="M130" s="95"/>
      <c r="O130" s="95"/>
      <c r="P130" s="95"/>
      <c r="Q130" s="95"/>
      <c r="R130" s="95"/>
      <c r="S130" s="95"/>
      <c r="T130" s="95"/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</row>
  </sheetData>
  <sheetProtection algorithmName="SHA-512" hashValue="yEnVdT+ar8BMGM/pe8f8HeCCm/x3LT+n72qV5bKDbhv70jixgkIHZxzmOaCpwA5De/CQzGm9lSRHTzyXkZ1j9w==" saltValue="KuP/4elJF640rA+txzCCwg==" spinCount="100000" sheet="1" objects="1" scenarios="1"/>
  <protectedRanges>
    <protectedRange sqref="I121" name="Oblast1" securityDescriptor="O:WDG:WDD:(A;;CC;;;WD)"/>
  </protectedRanges>
  <autoFilter ref="C117:K12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Stavební úpravy míst...</vt:lpstr>
      <vt:lpstr>02 - Počítačová učebna</vt:lpstr>
      <vt:lpstr>03 - Jazyková učebna</vt:lpstr>
      <vt:lpstr>04 - Schodolez</vt:lpstr>
      <vt:lpstr>'01 - Stavební úpravy míst...'!Názvy_tisku</vt:lpstr>
      <vt:lpstr>'02 - Počítačová učebna'!Názvy_tisku</vt:lpstr>
      <vt:lpstr>'03 - Jazyková učebna'!Názvy_tisku</vt:lpstr>
      <vt:lpstr>'04 - Schodolez'!Názvy_tisku</vt:lpstr>
      <vt:lpstr>'Rekapitulace stavby'!Názvy_tisku</vt:lpstr>
      <vt:lpstr>'01 - Stavební úpravy míst...'!Oblast_tisku</vt:lpstr>
      <vt:lpstr>'02 - Počítačová učebna'!Oblast_tisku</vt:lpstr>
      <vt:lpstr>'03 - Jazyková učebna'!Oblast_tisku</vt:lpstr>
      <vt:lpstr>'04 - Schodolez'!Oblast_tisku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Střílka</dc:creator>
  <cp:lastModifiedBy>Schlauchová Iveta</cp:lastModifiedBy>
  <dcterms:created xsi:type="dcterms:W3CDTF">2021-11-12T13:26:22Z</dcterms:created>
  <dcterms:modified xsi:type="dcterms:W3CDTF">2022-04-08T10:41:11Z</dcterms:modified>
</cp:coreProperties>
</file>